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04 - COMMUNICATION\1_SITE INTERNET COPAS\"/>
    </mc:Choice>
  </mc:AlternateContent>
  <workbookProtection workbookAlgorithmName="SHA-512" workbookHashValue="VreM3L1FVPPq4xZ6etTdr+A7NSaL8j1gZQq57ZV2IYg1sB4UR95EUv6PH3CzelKDYE0Q/2mZM7uo9NrrjMfnzA==" workbookSaltValue="gAkOH/bPHe4CNA3/Q0p9Uw==" workbookSpinCount="100000" lockStructure="1"/>
  <bookViews>
    <workbookView xWindow="0" yWindow="0" windowWidth="28800" windowHeight="12300" tabRatio="792" activeTab="3"/>
  </bookViews>
  <sheets>
    <sheet name="F1" sheetId="3" r:id="rId1"/>
    <sheet name="F2 SAS" sheetId="53" r:id="rId2"/>
    <sheet name="F2 FHL" sheetId="61" r:id="rId3"/>
    <sheet name="F2 ETAT-COMMUNAL" sheetId="62" r:id="rId4"/>
    <sheet name="F2 TOTAL" sheetId="63" r:id="rId5"/>
    <sheet name="F5" sheetId="43" r:id="rId6"/>
    <sheet name="F6" sheetId="74" r:id="rId7"/>
    <sheet name="F7" sheetId="75" r:id="rId8"/>
  </sheets>
  <externalReferences>
    <externalReference r:id="rId9"/>
    <externalReference r:id="rId10"/>
    <externalReference r:id="rId11"/>
  </externalReferences>
  <definedNames>
    <definedName name="\X" localSheetId="3">#REF!</definedName>
    <definedName name="\X" localSheetId="2">#REF!</definedName>
    <definedName name="\X" localSheetId="4">#REF!</definedName>
    <definedName name="\X" localSheetId="6">#REF!</definedName>
    <definedName name="\X" localSheetId="7">#REF!</definedName>
    <definedName name="\X">#REF!</definedName>
    <definedName name="A3xl7" localSheetId="3">#REF!</definedName>
    <definedName name="A3xl7" localSheetId="2">#REF!</definedName>
    <definedName name="A3xl7" localSheetId="4">#REF!</definedName>
    <definedName name="A3xl7" localSheetId="7">#REF!</definedName>
    <definedName name="A3xl7">#REF!</definedName>
    <definedName name="Base_de_donnée" localSheetId="3">#REF!</definedName>
    <definedName name="Base_de_donnée" localSheetId="2">#REF!</definedName>
    <definedName name="Base_de_donnée" localSheetId="4">#REF!</definedName>
    <definedName name="Base_de_donnée" localSheetId="7">#REF!</definedName>
    <definedName name="Base_de_donnée">#REF!</definedName>
    <definedName name="_xlnm.Criteria" localSheetId="3">#REF!</definedName>
    <definedName name="_xlnm.Criteria" localSheetId="2">#REF!</definedName>
    <definedName name="_xlnm.Criteria" localSheetId="4">#REF!</definedName>
    <definedName name="_xlnm.Criteria" localSheetId="7">#REF!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4">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4">#REF!</definedName>
    <definedName name="data" localSheetId="6">#REF!</definedName>
    <definedName name="data" localSheetId="7">#REF!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4">#REF!</definedName>
    <definedName name="data_tit" localSheetId="6">#REF!</definedName>
    <definedName name="data_tit" localSheetId="7">#REF!</definedName>
    <definedName name="data_tit">#REF!</definedName>
    <definedName name="_xlnm.Database" localSheetId="3">#REF!</definedName>
    <definedName name="_xlnm.Database" localSheetId="2">#REF!</definedName>
    <definedName name="_xlnm.Database" localSheetId="4">#REF!</definedName>
    <definedName name="_xlnm.Database" localSheetId="7">#REF!</definedName>
    <definedName name="_xlnm.Database">#REF!</definedName>
    <definedName name="_xlnm.Extract" localSheetId="3">#REF!</definedName>
    <definedName name="_xlnm.Extract" localSheetId="2">#REF!</definedName>
    <definedName name="_xlnm.Extract" localSheetId="4">#REF!</definedName>
    <definedName name="_xlnm.Extract" localSheetId="7">#REF!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4">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4">#REF!</definedName>
    <definedName name="festival2" localSheetId="6">#REF!</definedName>
    <definedName name="festival2" localSheetId="7">#REF!</definedName>
    <definedName name="festival2">#REF!</definedName>
    <definedName name="i" localSheetId="3">#REF!</definedName>
    <definedName name="i" localSheetId="2">#REF!</definedName>
    <definedName name="i" localSheetId="4">#REF!</definedName>
    <definedName name="i" localSheetId="7">#REF!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4">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4">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4">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4">#REF!</definedName>
    <definedName name="ouinon" localSheetId="6">#REF!</definedName>
    <definedName name="ouinon" localSheetId="7">#REF!</definedName>
    <definedName name="ouinon">#REF!</definedName>
    <definedName name="p" localSheetId="3">#REF!</definedName>
    <definedName name="p" localSheetId="2">#REF!</definedName>
    <definedName name="p" localSheetId="4">#REF!</definedName>
    <definedName name="p" localSheetId="7">#REF!</definedName>
    <definedName name="p">#REF!</definedName>
    <definedName name="_xlnm.Print_Area" localSheetId="0">'F1'!$B$2:$H$46</definedName>
    <definedName name="_xlnm.Print_Area" localSheetId="3">'F2 ETAT-COMMUNAL'!$B$2:$T$70</definedName>
    <definedName name="_xlnm.Print_Area" localSheetId="2">'F2 FHL'!$B$2:$T$70</definedName>
    <definedName name="_xlnm.Print_Area" localSheetId="1">'F2 SAS'!$B$2:$W$70</definedName>
    <definedName name="_xlnm.Print_Area" localSheetId="4">'F2 TOTAL'!$B$2:$P$70</definedName>
    <definedName name="_xlnm.Print_Area" localSheetId="5">'F5'!$B$2:$D$18</definedName>
    <definedName name="_xlnm.Print_Area" localSheetId="6">'F6'!$B$2:$L$36</definedName>
    <definedName name="publiccible" localSheetId="3">#REF!</definedName>
    <definedName name="publiccible" localSheetId="2">#REF!</definedName>
    <definedName name="publiccible" localSheetId="4">#REF!</definedName>
    <definedName name="publiccible" localSheetId="7">#REF!</definedName>
    <definedName name="publiccible">#REF!</definedName>
    <definedName name="publicicble" localSheetId="3">#REF!</definedName>
    <definedName name="publicicble" localSheetId="2">#REF!</definedName>
    <definedName name="publicicble" localSheetId="4">#REF!</definedName>
    <definedName name="publicicble" localSheetId="7">#REF!</definedName>
    <definedName name="publicicble">#REF!</definedName>
    <definedName name="publicicble1" localSheetId="3">#REF!</definedName>
    <definedName name="publicicble1" localSheetId="2">#REF!</definedName>
    <definedName name="publicicble1" localSheetId="4">#REF!</definedName>
    <definedName name="publicicble1" localSheetId="7">#REF!</definedName>
    <definedName name="publicicble1">#REF!</definedName>
    <definedName name="qas" localSheetId="3">#REF!</definedName>
    <definedName name="qas" localSheetId="2">#REF!</definedName>
    <definedName name="qas" localSheetId="4">#REF!</definedName>
    <definedName name="qas" localSheetId="7">#REF!</definedName>
    <definedName name="qas">#REF!</definedName>
    <definedName name="qew" localSheetId="3">#REF!</definedName>
    <definedName name="qew" localSheetId="2">#REF!</definedName>
    <definedName name="qew" localSheetId="4">#REF!</definedName>
    <definedName name="qew" localSheetId="7">#REF!</definedName>
    <definedName name="qew">#REF!</definedName>
    <definedName name="qsa" localSheetId="3">#REF!</definedName>
    <definedName name="qsa" localSheetId="2">#REF!</definedName>
    <definedName name="qsa" localSheetId="4">#REF!</definedName>
    <definedName name="qsa" localSheetId="7">#REF!</definedName>
    <definedName name="qsa">#REF!</definedName>
    <definedName name="qwe" localSheetId="3">#REF!</definedName>
    <definedName name="qwe" localSheetId="2">#REF!</definedName>
    <definedName name="qwe" localSheetId="4">#REF!</definedName>
    <definedName name="qwe" localSheetId="7">#REF!</definedName>
    <definedName name="qwe">#REF!</definedName>
    <definedName name="tblCentraleChienChasse" localSheetId="3">#REF!</definedName>
    <definedName name="tblCentraleChienChasse" localSheetId="2">#REF!</definedName>
    <definedName name="tblCentraleChienChasse" localSheetId="4">#REF!</definedName>
    <definedName name="tblCentraleChienChasse" localSheetId="7">#REF!</definedName>
    <definedName name="tblCentraleChienChasse">#REF!</definedName>
    <definedName name="xx" localSheetId="3">#REF!</definedName>
    <definedName name="xx" localSheetId="2">#REF!</definedName>
    <definedName name="xx" localSheetId="4">#REF!</definedName>
    <definedName name="xx" localSheetId="7">#REF!</definedName>
    <definedName name="xx">#REF!</definedName>
  </definedNames>
  <calcPr calcId="162913"/>
</workbook>
</file>

<file path=xl/calcChain.xml><?xml version="1.0" encoding="utf-8"?>
<calcChain xmlns="http://schemas.openxmlformats.org/spreadsheetml/2006/main">
  <c r="E34" i="74" l="1"/>
  <c r="N2" i="74" l="1"/>
  <c r="G35" i="74" l="1"/>
  <c r="F35" i="74"/>
  <c r="L34" i="74"/>
  <c r="K34" i="74"/>
  <c r="J34" i="74"/>
  <c r="I34" i="74"/>
  <c r="H34" i="74"/>
  <c r="D34" i="74"/>
  <c r="C34" i="74"/>
  <c r="L33" i="74"/>
  <c r="K33" i="74"/>
  <c r="J33" i="74"/>
  <c r="I33" i="74"/>
  <c r="H33" i="74"/>
  <c r="D33" i="74"/>
  <c r="C33" i="74"/>
  <c r="L32" i="74"/>
  <c r="K32" i="74"/>
  <c r="J32" i="74"/>
  <c r="I32" i="74"/>
  <c r="H32" i="74"/>
  <c r="D32" i="74"/>
  <c r="C32" i="74"/>
  <c r="L31" i="74"/>
  <c r="K31" i="74"/>
  <c r="J31" i="74"/>
  <c r="I31" i="74"/>
  <c r="H31" i="74"/>
  <c r="E31" i="74"/>
  <c r="D31" i="74"/>
  <c r="C31" i="74"/>
  <c r="E30" i="74"/>
  <c r="L29" i="74"/>
  <c r="K29" i="74"/>
  <c r="J29" i="74"/>
  <c r="I29" i="74"/>
  <c r="H29" i="74"/>
  <c r="D29" i="74"/>
  <c r="C29" i="74"/>
  <c r="F28" i="74"/>
  <c r="G28" i="74"/>
  <c r="E28" i="74"/>
  <c r="L27" i="74"/>
  <c r="K27" i="74"/>
  <c r="J27" i="74"/>
  <c r="I27" i="74"/>
  <c r="H27" i="74"/>
  <c r="G27" i="74"/>
  <c r="F27" i="74"/>
  <c r="D27" i="74"/>
  <c r="C27" i="74"/>
  <c r="D26" i="74"/>
  <c r="E26" i="74"/>
  <c r="F26" i="74"/>
  <c r="G26" i="74"/>
  <c r="H26" i="74"/>
  <c r="I26" i="74"/>
  <c r="J26" i="74"/>
  <c r="K26" i="74"/>
  <c r="L26" i="74"/>
  <c r="C26" i="74"/>
  <c r="J38" i="75"/>
  <c r="I38" i="75"/>
  <c r="H38" i="75"/>
  <c r="G38" i="75"/>
  <c r="F38" i="75"/>
  <c r="E38" i="75"/>
  <c r="D38" i="75"/>
  <c r="E36" i="75"/>
  <c r="F36" i="75"/>
  <c r="G36" i="75"/>
  <c r="H36" i="75"/>
  <c r="I36" i="75"/>
  <c r="J36" i="75"/>
  <c r="C4" i="74"/>
  <c r="C34" i="75"/>
  <c r="C33" i="75"/>
  <c r="C32" i="75"/>
  <c r="C31" i="75"/>
  <c r="C30" i="75"/>
  <c r="C28" i="75"/>
  <c r="C27" i="75"/>
  <c r="C26" i="75"/>
  <c r="C25" i="75"/>
  <c r="C24" i="75"/>
  <c r="C23" i="75"/>
  <c r="C21" i="75"/>
  <c r="C20" i="75"/>
  <c r="C19" i="75"/>
  <c r="C18" i="75"/>
  <c r="C17" i="75"/>
  <c r="C16" i="75"/>
  <c r="C15" i="75"/>
  <c r="C14" i="75"/>
  <c r="C13" i="75"/>
  <c r="C12" i="75"/>
  <c r="C11" i="75"/>
  <c r="C10" i="75"/>
  <c r="C9" i="75"/>
  <c r="D4" i="75"/>
  <c r="D36" i="75"/>
  <c r="L36" i="74"/>
  <c r="K36" i="74"/>
  <c r="J36" i="74"/>
  <c r="I36" i="74"/>
  <c r="H36" i="74"/>
  <c r="G36" i="74"/>
  <c r="F36" i="74"/>
  <c r="E36" i="74"/>
  <c r="D36" i="74"/>
  <c r="C36" i="74"/>
  <c r="L21" i="74"/>
  <c r="K21" i="74"/>
  <c r="J21" i="74"/>
  <c r="I21" i="74"/>
  <c r="H21" i="74"/>
  <c r="G21" i="74"/>
  <c r="F21" i="74"/>
  <c r="E21" i="74"/>
  <c r="D21" i="74"/>
  <c r="C21" i="74"/>
  <c r="E17" i="63"/>
  <c r="F17" i="63"/>
  <c r="G17" i="63"/>
  <c r="H17" i="63"/>
  <c r="E18" i="63"/>
  <c r="F18" i="63"/>
  <c r="G18" i="63"/>
  <c r="H18" i="63"/>
  <c r="E19" i="63"/>
  <c r="F19" i="63"/>
  <c r="G19" i="63"/>
  <c r="H19" i="63"/>
  <c r="E20" i="63"/>
  <c r="F20" i="63"/>
  <c r="G20" i="63"/>
  <c r="H20" i="63"/>
  <c r="E21" i="63"/>
  <c r="F21" i="63"/>
  <c r="G21" i="63"/>
  <c r="H21" i="63"/>
  <c r="E22" i="63"/>
  <c r="F22" i="63"/>
  <c r="G22" i="63"/>
  <c r="H22" i="63"/>
  <c r="E23" i="63"/>
  <c r="F23" i="63"/>
  <c r="G23" i="63"/>
  <c r="H23" i="63"/>
  <c r="E24" i="63"/>
  <c r="F24" i="63"/>
  <c r="G24" i="63"/>
  <c r="H24" i="63"/>
  <c r="E25" i="63"/>
  <c r="F25" i="63"/>
  <c r="G25" i="63"/>
  <c r="H25" i="63"/>
  <c r="E26" i="63"/>
  <c r="F26" i="63"/>
  <c r="G26" i="63"/>
  <c r="H26" i="63"/>
  <c r="E27" i="63"/>
  <c r="F27" i="63"/>
  <c r="G27" i="63"/>
  <c r="H27" i="63"/>
  <c r="E28" i="63"/>
  <c r="F28" i="63"/>
  <c r="G28" i="63"/>
  <c r="H28" i="63"/>
  <c r="E29" i="63"/>
  <c r="F29" i="63"/>
  <c r="G29" i="63"/>
  <c r="H29" i="63"/>
  <c r="E31" i="63"/>
  <c r="F31" i="63"/>
  <c r="G31" i="63"/>
  <c r="H31" i="63"/>
  <c r="E32" i="63"/>
  <c r="F32" i="63"/>
  <c r="G32" i="63"/>
  <c r="H32" i="63"/>
  <c r="E33" i="63"/>
  <c r="F33" i="63"/>
  <c r="G33" i="63"/>
  <c r="H33" i="63"/>
  <c r="E34" i="63"/>
  <c r="F34" i="63"/>
  <c r="G34" i="63"/>
  <c r="H34" i="63"/>
  <c r="E35" i="63"/>
  <c r="F35" i="63"/>
  <c r="G35" i="63"/>
  <c r="H35" i="63"/>
  <c r="E36" i="63"/>
  <c r="F36" i="63"/>
  <c r="G36" i="63"/>
  <c r="H36" i="63"/>
  <c r="E38" i="63"/>
  <c r="F38" i="63"/>
  <c r="G38" i="63"/>
  <c r="H38" i="63"/>
  <c r="E39" i="63"/>
  <c r="F39" i="63"/>
  <c r="G39" i="63"/>
  <c r="H39" i="63"/>
  <c r="E40" i="63"/>
  <c r="F40" i="63"/>
  <c r="G40" i="63"/>
  <c r="H40" i="63"/>
  <c r="E41" i="63"/>
  <c r="F41" i="63"/>
  <c r="G41" i="63"/>
  <c r="H41" i="63"/>
  <c r="E42" i="63"/>
  <c r="F42" i="63"/>
  <c r="G42" i="63"/>
  <c r="H42" i="63"/>
  <c r="E44" i="63"/>
  <c r="F44" i="63"/>
  <c r="G44" i="63"/>
  <c r="H44" i="63"/>
  <c r="E45" i="63"/>
  <c r="F45" i="63"/>
  <c r="G45" i="63"/>
  <c r="H45" i="63"/>
  <c r="E46" i="63"/>
  <c r="F46" i="63"/>
  <c r="G46" i="63"/>
  <c r="H46" i="63"/>
  <c r="E47" i="63"/>
  <c r="F47" i="63"/>
  <c r="G47" i="63"/>
  <c r="H47" i="63"/>
  <c r="E48" i="63"/>
  <c r="F48" i="63"/>
  <c r="G48" i="63"/>
  <c r="H48" i="63"/>
  <c r="E49" i="63"/>
  <c r="F49" i="63"/>
  <c r="G49" i="63"/>
  <c r="H49" i="63"/>
  <c r="E50" i="63"/>
  <c r="F50" i="63"/>
  <c r="G50" i="63"/>
  <c r="H50" i="63"/>
  <c r="E51" i="63"/>
  <c r="F51" i="63"/>
  <c r="G51" i="63"/>
  <c r="H51" i="63"/>
  <c r="E53" i="63"/>
  <c r="F53" i="63"/>
  <c r="G53" i="63"/>
  <c r="H53" i="63"/>
  <c r="E54" i="63"/>
  <c r="F54" i="63"/>
  <c r="G54" i="63"/>
  <c r="H54" i="63"/>
  <c r="E55" i="63"/>
  <c r="F55" i="63"/>
  <c r="G55" i="63"/>
  <c r="H55" i="63"/>
  <c r="E56" i="63"/>
  <c r="F56" i="63"/>
  <c r="G56" i="63"/>
  <c r="H56" i="63"/>
  <c r="E57" i="63"/>
  <c r="F57" i="63"/>
  <c r="G57" i="63"/>
  <c r="H57" i="63"/>
  <c r="E58" i="63"/>
  <c r="F58" i="63"/>
  <c r="G58" i="63"/>
  <c r="H58" i="63"/>
  <c r="H60" i="63"/>
  <c r="G60" i="63"/>
  <c r="F60" i="63"/>
  <c r="E60" i="63"/>
  <c r="H60" i="62"/>
  <c r="G60" i="62"/>
  <c r="F60" i="62"/>
  <c r="E60" i="62"/>
  <c r="J17" i="61"/>
  <c r="H60" i="61"/>
  <c r="G60" i="61"/>
  <c r="F60" i="61"/>
  <c r="E60" i="61"/>
  <c r="F2" i="43"/>
  <c r="N17" i="53"/>
  <c r="J17" i="53"/>
  <c r="R2" i="53"/>
  <c r="H60" i="53"/>
  <c r="G60" i="53"/>
  <c r="F60" i="53"/>
  <c r="E60" i="53"/>
  <c r="D58" i="63"/>
  <c r="J58" i="63"/>
  <c r="D57" i="63"/>
  <c r="J57" i="63"/>
  <c r="D56" i="63"/>
  <c r="J56" i="63"/>
  <c r="D55" i="63"/>
  <c r="J55" i="63"/>
  <c r="D54" i="63"/>
  <c r="J54" i="63"/>
  <c r="D53" i="63"/>
  <c r="J53" i="63"/>
  <c r="D51" i="63"/>
  <c r="J51" i="63"/>
  <c r="D50" i="63"/>
  <c r="J50" i="63"/>
  <c r="D49" i="63"/>
  <c r="J49" i="63"/>
  <c r="D48" i="63"/>
  <c r="J48" i="63"/>
  <c r="D47" i="63"/>
  <c r="J47" i="63"/>
  <c r="D46" i="63"/>
  <c r="J46" i="63"/>
  <c r="D45" i="63"/>
  <c r="J45" i="63"/>
  <c r="D44" i="63"/>
  <c r="J44" i="63"/>
  <c r="D42" i="63"/>
  <c r="J42" i="63"/>
  <c r="D41" i="63"/>
  <c r="J41" i="63"/>
  <c r="D40" i="63"/>
  <c r="J40" i="63"/>
  <c r="D39" i="63"/>
  <c r="J39" i="63"/>
  <c r="D38" i="63"/>
  <c r="J38" i="63"/>
  <c r="D36" i="63"/>
  <c r="J36" i="63"/>
  <c r="D35" i="63"/>
  <c r="J35" i="63"/>
  <c r="D34" i="63"/>
  <c r="J34" i="63"/>
  <c r="D33" i="63"/>
  <c r="J33" i="63"/>
  <c r="D32" i="63"/>
  <c r="J32" i="63"/>
  <c r="D31" i="63"/>
  <c r="J31" i="63"/>
  <c r="D29" i="63"/>
  <c r="J29" i="63"/>
  <c r="D28" i="63"/>
  <c r="J28" i="63"/>
  <c r="D27" i="63"/>
  <c r="J27" i="63"/>
  <c r="D26" i="63"/>
  <c r="J26" i="63"/>
  <c r="D25" i="63"/>
  <c r="J25" i="63"/>
  <c r="D24" i="63"/>
  <c r="J24" i="63"/>
  <c r="D23" i="63"/>
  <c r="J23" i="63"/>
  <c r="D22" i="63"/>
  <c r="J22" i="63"/>
  <c r="D21" i="63"/>
  <c r="J21" i="63"/>
  <c r="D19" i="63"/>
  <c r="J19" i="63"/>
  <c r="D18" i="63"/>
  <c r="J18" i="63"/>
  <c r="D17" i="63"/>
  <c r="J17" i="63"/>
  <c r="D60" i="62"/>
  <c r="J60" i="62"/>
  <c r="J58" i="62"/>
  <c r="J57" i="62"/>
  <c r="J56" i="62"/>
  <c r="J55" i="62"/>
  <c r="J54" i="62"/>
  <c r="J53" i="62"/>
  <c r="J51" i="62"/>
  <c r="J50" i="62"/>
  <c r="J49" i="62"/>
  <c r="J48" i="62"/>
  <c r="J47" i="62"/>
  <c r="J46" i="62"/>
  <c r="J45" i="62"/>
  <c r="J44" i="62"/>
  <c r="J42" i="62"/>
  <c r="J41" i="62"/>
  <c r="J40" i="62"/>
  <c r="J39" i="62"/>
  <c r="J38" i="62"/>
  <c r="J36" i="62"/>
  <c r="J35" i="62"/>
  <c r="J34" i="62"/>
  <c r="J33" i="62"/>
  <c r="J32" i="62"/>
  <c r="J31" i="62"/>
  <c r="J29" i="62"/>
  <c r="J28" i="62"/>
  <c r="J27" i="62"/>
  <c r="J26" i="62"/>
  <c r="J25" i="62"/>
  <c r="J24" i="62"/>
  <c r="J23" i="62"/>
  <c r="J22" i="62"/>
  <c r="J21" i="62"/>
  <c r="J20" i="62"/>
  <c r="J19" i="62"/>
  <c r="J18" i="62"/>
  <c r="J17" i="62"/>
  <c r="D60" i="61"/>
  <c r="J60" i="61"/>
  <c r="J58" i="61"/>
  <c r="J57" i="61"/>
  <c r="J56" i="61"/>
  <c r="J55" i="61"/>
  <c r="J54" i="61"/>
  <c r="J53" i="61"/>
  <c r="J51" i="61"/>
  <c r="J50" i="61"/>
  <c r="J49" i="61"/>
  <c r="J48" i="61"/>
  <c r="J47" i="61"/>
  <c r="J46" i="61"/>
  <c r="J45" i="61"/>
  <c r="J44" i="61"/>
  <c r="J42" i="61"/>
  <c r="J41" i="61"/>
  <c r="J40" i="61"/>
  <c r="J39" i="61"/>
  <c r="J38" i="61"/>
  <c r="J36" i="61"/>
  <c r="J35" i="61"/>
  <c r="J34" i="61"/>
  <c r="J33" i="61"/>
  <c r="J32" i="61"/>
  <c r="J31" i="61"/>
  <c r="J29" i="61"/>
  <c r="J28" i="61"/>
  <c r="J27" i="61"/>
  <c r="J26" i="61"/>
  <c r="J25" i="61"/>
  <c r="J24" i="61"/>
  <c r="J23" i="61"/>
  <c r="J22" i="61"/>
  <c r="J21" i="61"/>
  <c r="J20" i="61"/>
  <c r="J19" i="61"/>
  <c r="J18" i="61"/>
  <c r="J58" i="53"/>
  <c r="J57" i="53"/>
  <c r="J56" i="53"/>
  <c r="J55" i="53"/>
  <c r="J54" i="53"/>
  <c r="J53" i="53"/>
  <c r="J51" i="53"/>
  <c r="J50" i="53"/>
  <c r="J49" i="53"/>
  <c r="J48" i="53"/>
  <c r="J47" i="53"/>
  <c r="J46" i="53"/>
  <c r="J45" i="53"/>
  <c r="J44" i="53"/>
  <c r="J42" i="53"/>
  <c r="J41" i="53"/>
  <c r="J40" i="53"/>
  <c r="J39" i="53"/>
  <c r="J38" i="53"/>
  <c r="J36" i="53"/>
  <c r="J35" i="53"/>
  <c r="J34" i="53"/>
  <c r="J33" i="53"/>
  <c r="J32" i="53"/>
  <c r="J31" i="53"/>
  <c r="J29" i="53"/>
  <c r="J28" i="53"/>
  <c r="J27" i="53"/>
  <c r="J26" i="53"/>
  <c r="J25" i="53"/>
  <c r="J24" i="53"/>
  <c r="J23" i="53"/>
  <c r="J22" i="53"/>
  <c r="J21" i="53"/>
  <c r="J20" i="53"/>
  <c r="J19" i="53"/>
  <c r="J18" i="53"/>
  <c r="J2" i="3"/>
  <c r="R2" i="62"/>
  <c r="R2" i="61"/>
  <c r="D70" i="62"/>
  <c r="F67" i="62"/>
  <c r="F64" i="62"/>
  <c r="F67" i="61"/>
  <c r="F64" i="61"/>
  <c r="F67" i="53"/>
  <c r="F64" i="53"/>
  <c r="C58" i="63"/>
  <c r="C57" i="63"/>
  <c r="C56" i="63"/>
  <c r="C55" i="63"/>
  <c r="C54" i="63"/>
  <c r="C53" i="63"/>
  <c r="C51" i="63"/>
  <c r="C50" i="63"/>
  <c r="C49" i="63"/>
  <c r="C48" i="63"/>
  <c r="C47" i="63"/>
  <c r="C46" i="63"/>
  <c r="C45" i="63"/>
  <c r="C44" i="63"/>
  <c r="C42" i="63"/>
  <c r="C41" i="63"/>
  <c r="C40" i="63"/>
  <c r="C39" i="63"/>
  <c r="C38" i="63"/>
  <c r="C36" i="63"/>
  <c r="C35" i="63"/>
  <c r="C34" i="63"/>
  <c r="C33" i="63"/>
  <c r="C32" i="63"/>
  <c r="C31" i="63"/>
  <c r="C29" i="63"/>
  <c r="C28" i="63"/>
  <c r="C27" i="63"/>
  <c r="C26" i="63"/>
  <c r="C25" i="63"/>
  <c r="C24" i="63"/>
  <c r="C23" i="63"/>
  <c r="C22" i="63"/>
  <c r="C21" i="63"/>
  <c r="C20" i="63"/>
  <c r="C19" i="63"/>
  <c r="C18" i="63"/>
  <c r="C17" i="63"/>
  <c r="C58" i="62"/>
  <c r="C57" i="62"/>
  <c r="C56" i="62"/>
  <c r="C55" i="62"/>
  <c r="C54" i="62"/>
  <c r="C53" i="62"/>
  <c r="C51" i="62"/>
  <c r="C50" i="62"/>
  <c r="C49" i="62"/>
  <c r="C48" i="62"/>
  <c r="C47" i="62"/>
  <c r="C46" i="62"/>
  <c r="C45" i="62"/>
  <c r="C44" i="62"/>
  <c r="C42" i="62"/>
  <c r="C41" i="62"/>
  <c r="C40" i="62"/>
  <c r="C39" i="62"/>
  <c r="C38" i="62"/>
  <c r="C36" i="62"/>
  <c r="C35" i="62"/>
  <c r="C34" i="62"/>
  <c r="C33" i="62"/>
  <c r="C32" i="62"/>
  <c r="C31" i="62"/>
  <c r="C29" i="62"/>
  <c r="C28" i="62"/>
  <c r="C27" i="62"/>
  <c r="C26" i="62"/>
  <c r="C25" i="62"/>
  <c r="C24" i="62"/>
  <c r="C23" i="62"/>
  <c r="C22" i="62"/>
  <c r="C21" i="62"/>
  <c r="C20" i="62"/>
  <c r="C19" i="62"/>
  <c r="C18" i="62"/>
  <c r="C17" i="62"/>
  <c r="C58" i="61"/>
  <c r="C57" i="61"/>
  <c r="C56" i="61"/>
  <c r="C55" i="61"/>
  <c r="C54" i="61"/>
  <c r="C53" i="61"/>
  <c r="C51" i="61"/>
  <c r="C50" i="61"/>
  <c r="C49" i="61"/>
  <c r="C48" i="61"/>
  <c r="C47" i="61"/>
  <c r="C46" i="61"/>
  <c r="C45" i="61"/>
  <c r="C44" i="61"/>
  <c r="C42" i="61"/>
  <c r="C41" i="61"/>
  <c r="C40" i="61"/>
  <c r="C39" i="61"/>
  <c r="C38" i="61"/>
  <c r="C36" i="61"/>
  <c r="C35" i="61"/>
  <c r="C34" i="61"/>
  <c r="C33" i="61"/>
  <c r="C32" i="61"/>
  <c r="C31" i="61"/>
  <c r="C29" i="61"/>
  <c r="C28" i="61"/>
  <c r="C27" i="61"/>
  <c r="C26" i="61"/>
  <c r="C25" i="61"/>
  <c r="C24" i="61"/>
  <c r="C23" i="61"/>
  <c r="C22" i="61"/>
  <c r="C21" i="61"/>
  <c r="C20" i="61"/>
  <c r="C19" i="61"/>
  <c r="C18" i="61"/>
  <c r="C17" i="61"/>
  <c r="I29" i="63"/>
  <c r="D68" i="63"/>
  <c r="D67" i="63"/>
  <c r="D65" i="63"/>
  <c r="D64" i="63"/>
  <c r="L58" i="63"/>
  <c r="L57" i="63"/>
  <c r="L56" i="63"/>
  <c r="L55" i="63"/>
  <c r="L54" i="63"/>
  <c r="L53" i="63"/>
  <c r="L51" i="63"/>
  <c r="L50" i="63"/>
  <c r="L49" i="63"/>
  <c r="L48" i="63"/>
  <c r="L47" i="63"/>
  <c r="L46" i="63"/>
  <c r="L45" i="63"/>
  <c r="L44" i="63"/>
  <c r="L42" i="63"/>
  <c r="L41" i="63"/>
  <c r="L40" i="63"/>
  <c r="L39" i="63"/>
  <c r="L38" i="63"/>
  <c r="L36" i="63"/>
  <c r="L35" i="63"/>
  <c r="L34" i="63"/>
  <c r="L33" i="63"/>
  <c r="L32" i="63"/>
  <c r="L31" i="63"/>
  <c r="L29" i="63"/>
  <c r="N29" i="63"/>
  <c r="L28" i="63"/>
  <c r="L27" i="63"/>
  <c r="L26" i="63"/>
  <c r="L25" i="63"/>
  <c r="L24" i="63"/>
  <c r="L23" i="63"/>
  <c r="L22" i="63"/>
  <c r="L21" i="63"/>
  <c r="L20" i="63"/>
  <c r="L19" i="63"/>
  <c r="L18" i="63"/>
  <c r="L17" i="63"/>
  <c r="I58" i="63"/>
  <c r="I57" i="63"/>
  <c r="I56" i="63"/>
  <c r="I55" i="63"/>
  <c r="I54" i="63"/>
  <c r="I53" i="63"/>
  <c r="I51" i="63"/>
  <c r="I50" i="63"/>
  <c r="I49" i="63"/>
  <c r="I48" i="63"/>
  <c r="I47" i="63"/>
  <c r="I46" i="63"/>
  <c r="I45" i="63"/>
  <c r="I44" i="63"/>
  <c r="I42" i="63"/>
  <c r="I41" i="63"/>
  <c r="I40" i="63"/>
  <c r="I39" i="63"/>
  <c r="I38" i="63"/>
  <c r="I36" i="63"/>
  <c r="I35" i="63"/>
  <c r="I34" i="63"/>
  <c r="I33" i="63"/>
  <c r="I32" i="63"/>
  <c r="I31" i="63"/>
  <c r="I28" i="63"/>
  <c r="I27" i="63"/>
  <c r="I26" i="63"/>
  <c r="I25" i="63"/>
  <c r="I24" i="63"/>
  <c r="I23" i="63"/>
  <c r="I22" i="63"/>
  <c r="I21" i="63"/>
  <c r="I20" i="63"/>
  <c r="I19" i="63"/>
  <c r="I18" i="63"/>
  <c r="I17" i="63"/>
  <c r="D20" i="63"/>
  <c r="D7" i="63"/>
  <c r="D8" i="62"/>
  <c r="D8" i="61"/>
  <c r="L60" i="62"/>
  <c r="D62" i="62"/>
  <c r="P60" i="62"/>
  <c r="I60" i="62"/>
  <c r="N58" i="62"/>
  <c r="N57" i="62"/>
  <c r="N56" i="62"/>
  <c r="N55" i="62"/>
  <c r="N54" i="62"/>
  <c r="N53" i="62"/>
  <c r="N51" i="62"/>
  <c r="N50" i="62"/>
  <c r="N49" i="62"/>
  <c r="N48" i="62"/>
  <c r="N47" i="62"/>
  <c r="N46" i="62"/>
  <c r="N45" i="62"/>
  <c r="N44" i="62"/>
  <c r="N42" i="62"/>
  <c r="N41" i="62"/>
  <c r="N40" i="62"/>
  <c r="N39" i="62"/>
  <c r="N38" i="62"/>
  <c r="N36" i="62"/>
  <c r="N35" i="62"/>
  <c r="N34" i="62"/>
  <c r="N33" i="62"/>
  <c r="N32" i="62"/>
  <c r="N31" i="62"/>
  <c r="N29" i="62"/>
  <c r="N28" i="62"/>
  <c r="N27" i="62"/>
  <c r="N26" i="62"/>
  <c r="N25" i="62"/>
  <c r="N24" i="62"/>
  <c r="N23" i="62"/>
  <c r="N22" i="62"/>
  <c r="N21" i="62"/>
  <c r="N20" i="62"/>
  <c r="N19" i="62"/>
  <c r="N18" i="62"/>
  <c r="N17" i="62"/>
  <c r="D7" i="62"/>
  <c r="L60" i="61"/>
  <c r="D62" i="61"/>
  <c r="I60" i="61"/>
  <c r="N58" i="61"/>
  <c r="N57" i="61"/>
  <c r="N56" i="61"/>
  <c r="N55" i="61"/>
  <c r="N54" i="61"/>
  <c r="N53" i="61"/>
  <c r="N51" i="61"/>
  <c r="N50" i="61"/>
  <c r="N49" i="61"/>
  <c r="N48" i="61"/>
  <c r="N47" i="61"/>
  <c r="N46" i="61"/>
  <c r="N45" i="61"/>
  <c r="N44" i="61"/>
  <c r="N42" i="61"/>
  <c r="N41" i="61"/>
  <c r="N40" i="61"/>
  <c r="N39" i="61"/>
  <c r="N38" i="61"/>
  <c r="N36" i="61"/>
  <c r="N35" i="61"/>
  <c r="N34" i="61"/>
  <c r="N33" i="61"/>
  <c r="N32" i="61"/>
  <c r="N31" i="61"/>
  <c r="N29" i="61"/>
  <c r="N28" i="61"/>
  <c r="N27" i="61"/>
  <c r="N26" i="61"/>
  <c r="N25" i="61"/>
  <c r="N24" i="61"/>
  <c r="N23" i="61"/>
  <c r="N22" i="61"/>
  <c r="N21" i="61"/>
  <c r="N20" i="61"/>
  <c r="N19" i="61"/>
  <c r="N18" i="61"/>
  <c r="N17" i="61"/>
  <c r="D7" i="61"/>
  <c r="J20" i="63"/>
  <c r="D70" i="61"/>
  <c r="P60" i="61"/>
  <c r="N44" i="63"/>
  <c r="N17" i="63"/>
  <c r="N21" i="63"/>
  <c r="N25" i="63"/>
  <c r="N32" i="63"/>
  <c r="N36" i="63"/>
  <c r="N41" i="63"/>
  <c r="N55" i="63"/>
  <c r="N48" i="63"/>
  <c r="N40" i="63"/>
  <c r="N33" i="63"/>
  <c r="N56" i="63"/>
  <c r="I60" i="63"/>
  <c r="L60" i="63"/>
  <c r="N18" i="63"/>
  <c r="N22" i="63"/>
  <c r="N26" i="63"/>
  <c r="N47" i="63"/>
  <c r="N51" i="63"/>
  <c r="N49" i="63"/>
  <c r="N19" i="63"/>
  <c r="N23" i="63"/>
  <c r="N24" i="63"/>
  <c r="N27" i="63"/>
  <c r="N28" i="63"/>
  <c r="N31" i="63"/>
  <c r="N34" i="63"/>
  <c r="N35" i="63"/>
  <c r="N38" i="63"/>
  <c r="N39" i="63"/>
  <c r="N42" i="63"/>
  <c r="N45" i="63"/>
  <c r="N46" i="63"/>
  <c r="N50" i="63"/>
  <c r="N53" i="63"/>
  <c r="N54" i="63"/>
  <c r="N57" i="63"/>
  <c r="N58" i="63"/>
  <c r="N20" i="63"/>
  <c r="D60" i="63"/>
  <c r="J60" i="63"/>
  <c r="P56" i="62"/>
  <c r="P51" i="62"/>
  <c r="P47" i="62"/>
  <c r="P42" i="62"/>
  <c r="P39" i="62"/>
  <c r="P34" i="62"/>
  <c r="P26" i="62"/>
  <c r="P22" i="62"/>
  <c r="P18" i="62"/>
  <c r="P55" i="62"/>
  <c r="P50" i="62"/>
  <c r="P46" i="62"/>
  <c r="P38" i="62"/>
  <c r="P33" i="62"/>
  <c r="P29" i="62"/>
  <c r="P25" i="62"/>
  <c r="P21" i="62"/>
  <c r="P17" i="62"/>
  <c r="P57" i="62"/>
  <c r="P53" i="62"/>
  <c r="P44" i="62"/>
  <c r="P40" i="62"/>
  <c r="P35" i="62"/>
  <c r="P27" i="62"/>
  <c r="P23" i="62"/>
  <c r="P58" i="62"/>
  <c r="P54" i="62"/>
  <c r="P49" i="62"/>
  <c r="P45" i="62"/>
  <c r="P41" i="62"/>
  <c r="P36" i="62"/>
  <c r="P32" i="62"/>
  <c r="P28" i="62"/>
  <c r="P24" i="62"/>
  <c r="P20" i="62"/>
  <c r="P48" i="62"/>
  <c r="P31" i="62"/>
  <c r="P19" i="62"/>
  <c r="N60" i="62"/>
  <c r="N60" i="61"/>
  <c r="P47" i="61"/>
  <c r="P28" i="61"/>
  <c r="P42" i="61"/>
  <c r="P22" i="61"/>
  <c r="P58" i="61"/>
  <c r="P38" i="61"/>
  <c r="P54" i="61"/>
  <c r="P24" i="61"/>
  <c r="P44" i="61"/>
  <c r="P27" i="61"/>
  <c r="P45" i="61"/>
  <c r="P40" i="61"/>
  <c r="P41" i="61"/>
  <c r="P35" i="61"/>
  <c r="P26" i="61"/>
  <c r="P25" i="61"/>
  <c r="P31" i="61"/>
  <c r="P56" i="61"/>
  <c r="P39" i="61"/>
  <c r="P18" i="61"/>
  <c r="P55" i="61"/>
  <c r="P33" i="61"/>
  <c r="P36" i="61"/>
  <c r="P57" i="61"/>
  <c r="P23" i="61"/>
  <c r="P53" i="61"/>
  <c r="P20" i="61"/>
  <c r="P46" i="61"/>
  <c r="P49" i="61"/>
  <c r="P51" i="61"/>
  <c r="P34" i="61"/>
  <c r="P21" i="61"/>
  <c r="P50" i="61"/>
  <c r="P29" i="61"/>
  <c r="P32" i="61"/>
  <c r="P19" i="61"/>
  <c r="P17" i="61"/>
  <c r="P48" i="61"/>
  <c r="N60" i="63"/>
  <c r="J14" i="3"/>
  <c r="I60" i="53"/>
  <c r="D8" i="53"/>
  <c r="D7" i="53"/>
  <c r="L60" i="53"/>
  <c r="D60" i="53"/>
  <c r="J60" i="53"/>
  <c r="N58" i="53"/>
  <c r="N57" i="53"/>
  <c r="N56" i="53"/>
  <c r="N55" i="53"/>
  <c r="N54" i="53"/>
  <c r="N53" i="53"/>
  <c r="N51" i="53"/>
  <c r="N50" i="53"/>
  <c r="N49" i="53"/>
  <c r="N48" i="53"/>
  <c r="N47" i="53"/>
  <c r="N46" i="53"/>
  <c r="N45" i="53"/>
  <c r="N44" i="53"/>
  <c r="N42" i="53"/>
  <c r="N41" i="53"/>
  <c r="N40" i="53"/>
  <c r="N39" i="53"/>
  <c r="N38" i="53"/>
  <c r="N36" i="53"/>
  <c r="N35" i="53"/>
  <c r="N34" i="53"/>
  <c r="N33" i="53"/>
  <c r="N32" i="53"/>
  <c r="N31" i="53"/>
  <c r="N29" i="53"/>
  <c r="N28" i="53"/>
  <c r="N27" i="53"/>
  <c r="N26" i="53"/>
  <c r="N25" i="53"/>
  <c r="N24" i="53"/>
  <c r="N23" i="53"/>
  <c r="N22" i="53"/>
  <c r="N21" i="53"/>
  <c r="N20" i="53"/>
  <c r="N19" i="53"/>
  <c r="N18" i="53"/>
  <c r="D62" i="53"/>
  <c r="D70" i="53"/>
  <c r="N60" i="53"/>
  <c r="D62" i="63"/>
  <c r="P60" i="53"/>
  <c r="P17" i="53"/>
  <c r="D70" i="63"/>
  <c r="P60" i="63"/>
  <c r="P53" i="53"/>
  <c r="P57" i="53"/>
  <c r="P33" i="53"/>
  <c r="P48" i="53"/>
  <c r="P50" i="53"/>
  <c r="P20" i="53"/>
  <c r="P44" i="53"/>
  <c r="P55" i="53"/>
  <c r="P27" i="53"/>
  <c r="P46" i="53"/>
  <c r="P49" i="53"/>
  <c r="P40" i="53"/>
  <c r="P32" i="53"/>
  <c r="P35" i="53"/>
  <c r="P23" i="53"/>
  <c r="P25" i="53"/>
  <c r="P36" i="53"/>
  <c r="P39" i="53"/>
  <c r="P28" i="53"/>
  <c r="P18" i="53"/>
  <c r="P24" i="53"/>
  <c r="P47" i="53"/>
  <c r="P26" i="53"/>
  <c r="P42" i="53"/>
  <c r="P56" i="53"/>
  <c r="P58" i="53"/>
  <c r="P54" i="53"/>
  <c r="P22" i="53"/>
  <c r="P19" i="53"/>
  <c r="P31" i="53"/>
  <c r="P29" i="53"/>
  <c r="P51" i="53"/>
  <c r="P38" i="53"/>
  <c r="P21" i="53"/>
  <c r="P34" i="53"/>
  <c r="P45" i="53"/>
  <c r="P41" i="53"/>
  <c r="P51" i="63"/>
  <c r="P35" i="63"/>
  <c r="P53" i="63"/>
  <c r="P26" i="63"/>
  <c r="P17" i="63"/>
  <c r="P22" i="63"/>
  <c r="P23" i="63"/>
  <c r="P20" i="63"/>
  <c r="P46" i="63"/>
  <c r="P31" i="63"/>
  <c r="P19" i="63"/>
  <c r="P41" i="63"/>
  <c r="P54" i="63"/>
  <c r="P33" i="63"/>
  <c r="P39" i="63"/>
  <c r="P40" i="63"/>
  <c r="P45" i="63"/>
  <c r="P44" i="63"/>
  <c r="P32" i="63"/>
  <c r="P38" i="63"/>
  <c r="P24" i="63"/>
  <c r="P50" i="63"/>
  <c r="P56" i="63"/>
  <c r="P47" i="63"/>
  <c r="P18" i="63"/>
  <c r="P55" i="63"/>
  <c r="P42" i="63"/>
  <c r="P21" i="63"/>
  <c r="P48" i="63"/>
  <c r="P36" i="63"/>
  <c r="P28" i="63"/>
  <c r="P25" i="63"/>
  <c r="P49" i="63"/>
  <c r="P29" i="63"/>
  <c r="P34" i="63"/>
  <c r="P27" i="63"/>
  <c r="P57" i="63"/>
  <c r="P58" i="63"/>
  <c r="C4" i="43"/>
</calcChain>
</file>

<file path=xl/sharedStrings.xml><?xml version="1.0" encoding="utf-8"?>
<sst xmlns="http://schemas.openxmlformats.org/spreadsheetml/2006/main" count="354" uniqueCount="180">
  <si>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</si>
  <si>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</si>
  <si>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</si>
  <si>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</si>
  <si>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</si>
  <si>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</si>
  <si>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</si>
  <si>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</si>
  <si>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</si>
  <si>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</si>
  <si>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</si>
  <si>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</si>
  <si>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</si>
  <si>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</si>
  <si>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</si>
  <si>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</si>
  <si>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</si>
  <si>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</si>
  <si>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</si>
  <si>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</si>
  <si>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</si>
  <si>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</si>
  <si>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</si>
  <si>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</si>
  <si>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TOTAL GENERAL PERSONNEL</t>
  </si>
  <si>
    <t>GRAND TOTAL</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</si>
  <si>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</si>
  <si>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</si>
  <si>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</si>
  <si>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</si>
  <si>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</si>
  <si>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</si>
  <si>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</si>
  <si>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</si>
  <si>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</si>
  <si>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CODE PRESTATAIRE ATTRIBUE PAR LA CNS :</t>
  </si>
  <si>
    <t>Code à 6 chiffres (Art.6 du contrat-type d'aides et de soins)</t>
  </si>
  <si>
    <t>FONCTION :</t>
  </si>
  <si>
    <t>Auxiliaire de vie/Auxiliaire économe</t>
  </si>
  <si>
    <t>Diététicien</t>
  </si>
  <si>
    <t>C5*</t>
  </si>
  <si>
    <t>C6/PS1</t>
  </si>
  <si>
    <t>C7/PE1</t>
  </si>
  <si>
    <t>C6</t>
  </si>
  <si>
    <t>C4/PE4</t>
  </si>
  <si>
    <t>C3/PE6</t>
  </si>
  <si>
    <t>C1/PAM3</t>
  </si>
  <si>
    <t>C7/PA1</t>
  </si>
  <si>
    <t>C4/PA3</t>
  </si>
  <si>
    <t>C3/PA4</t>
  </si>
  <si>
    <t>C2/PA5</t>
  </si>
  <si>
    <t>C1/PA6</t>
  </si>
  <si>
    <t>C1/PA7</t>
  </si>
  <si>
    <t>C5</t>
  </si>
  <si>
    <t>Aide socio-familiale</t>
  </si>
  <si>
    <t>Bachelor</t>
  </si>
  <si>
    <t>BTS</t>
  </si>
  <si>
    <t>Renseignements relatifs à la structure</t>
  </si>
  <si>
    <t>Nombre de mois de fonctionnement pour l'année de recensement</t>
  </si>
  <si>
    <t>TOTAL</t>
  </si>
  <si>
    <t>Nom de la structure</t>
  </si>
  <si>
    <t>ADAPTATION SALAIRES SELON COT. PATRONALES ET REMB. MUTUALITE</t>
  </si>
  <si>
    <t xml:space="preserve">Personnel d'assistance, de soins, et socio-éducatif </t>
  </si>
  <si>
    <t>TOTAL DES FRAIS DE PERSONNEL</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</si>
  <si>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</si>
  <si>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</si>
  <si>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</si>
  <si>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</si>
  <si>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ATTENTION :  Ce formulaire ne concerne que le personnel lié à votre structure par un contrat de travail. La sous-traitance, le personnel extérieur ne sont pas concernés !</t>
  </si>
  <si>
    <t>FHL</t>
  </si>
  <si>
    <r>
      <t>Total des</t>
    </r>
    <r>
      <rPr>
        <b/>
        <sz val="11"/>
        <rFont val="Calibri"/>
        <family val="2"/>
      </rPr>
      <t xml:space="preserve"> cotisations patronales</t>
    </r>
  </si>
  <si>
    <r>
      <t xml:space="preserve">Total des </t>
    </r>
    <r>
      <rPr>
        <b/>
        <sz val="11"/>
        <rFont val="Calibri"/>
        <family val="2"/>
      </rPr>
      <t>remboursements de la mutualité</t>
    </r>
  </si>
  <si>
    <t>Licencié en sciences hospitalières</t>
  </si>
  <si>
    <t>Universitaire psychologue</t>
  </si>
  <si>
    <t>Nombre d'ETP total</t>
  </si>
  <si>
    <t>VERIFICATION</t>
  </si>
  <si>
    <t>Nombre de personnes composant le nombre d’ETP total</t>
  </si>
  <si>
    <t>Salaires (Charge brute totale + part patronale, y compris le 13e mois)</t>
  </si>
  <si>
    <t>VERIFICATION
SALAIRES - ETP</t>
  </si>
  <si>
    <r>
      <rPr>
        <b/>
        <sz val="11"/>
        <rFont val="Calibri"/>
        <family val="2"/>
      </rPr>
      <t>déjà incluses</t>
    </r>
    <r>
      <rPr>
        <sz val="11"/>
        <rFont val="Calibri"/>
        <family val="2"/>
      </rPr>
      <t xml:space="preserve"> ?</t>
    </r>
  </si>
  <si>
    <r>
      <rPr>
        <b/>
        <sz val="11"/>
        <rFont val="Calibri"/>
        <family val="2"/>
      </rPr>
      <t>déjà déduits</t>
    </r>
    <r>
      <rPr>
        <sz val="11"/>
        <rFont val="Calibri"/>
        <family val="2"/>
      </rPr>
      <t xml:space="preserve"> ?</t>
    </r>
  </si>
  <si>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</si>
  <si>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</si>
  <si>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</si>
  <si>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</si>
  <si>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</si>
  <si>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</si>
  <si>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</si>
  <si>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</si>
  <si>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</si>
  <si>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</si>
  <si>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</si>
  <si>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</si>
  <si>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</si>
  <si>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Toute convention collective</t>
  </si>
  <si>
    <t>Type de convention collective n°1</t>
  </si>
  <si>
    <t>Type de convention collective n°2</t>
  </si>
  <si>
    <t>Type de convention collective n°3</t>
  </si>
  <si>
    <t>CONVENTION COLLECTIVE n°1</t>
  </si>
  <si>
    <t>CONVENTION COLLECTIVE n°2</t>
  </si>
  <si>
    <t>CONVENTION COLLECTIVE n°3</t>
  </si>
  <si>
    <t>C3/PS5</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</si>
  <si>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</si>
  <si>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</si>
  <si>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</si>
  <si>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</si>
  <si>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</si>
  <si>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</si>
  <si>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</si>
  <si>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</si>
  <si>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</si>
  <si>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CA1</t>
  </si>
  <si>
    <t>CA2 / CS2</t>
  </si>
  <si>
    <t>CA3</t>
  </si>
  <si>
    <t>CA4 / CS4</t>
  </si>
  <si>
    <t>CA6 / CS6</t>
  </si>
  <si>
    <t>CA7 / CS7</t>
  </si>
  <si>
    <t>CA8 / CS8</t>
  </si>
  <si>
    <t>CA9 / CS9</t>
  </si>
  <si>
    <t>CA10 / CS10</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</si>
  <si>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</si>
  <si>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</si>
  <si>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HEURES TRPS1 Formations</t>
  </si>
  <si>
    <t>HEURES TRPS1 Ménage</t>
  </si>
  <si>
    <t>HEURES TRPS1 Garde de nuit</t>
  </si>
  <si>
    <t>HEURES TRPS1 Garde déplacements</t>
  </si>
  <si>
    <t>HEURES TRPS1 Garde en groupe (y compris majorée)</t>
  </si>
  <si>
    <t>HEURES TRPS1 Garde individuelle (y compris majorée)</t>
  </si>
  <si>
    <t>HEURES TRPS1 AAI en groupe</t>
  </si>
  <si>
    <t>HEURES TRPS1 AAI individuelles</t>
  </si>
  <si>
    <t>HEURES TRPS1 AEV</t>
  </si>
  <si>
    <t>Heures facturables par des freelances</t>
  </si>
  <si>
    <t>Heures facturables au profit de la structure</t>
  </si>
  <si>
    <t>Renseignements relatifs aux frais liés à du personnel extérieur (sans contrat de travail avec la structure)</t>
  </si>
  <si>
    <t>Les auxiliaires de vie en formation (2e et 3e année), les aides-soignants en apprentissage pour adultes, les jobs de vacances, les apprentis et les personnes qui bénéficient d'une préretraite (ETP et frais) ne sont pas à recenser dans ce formulaire. Il y a un formulaire spécifique aux cas de préretraite.</t>
  </si>
  <si>
    <t>Salarié non diplômé - Nettoyage</t>
  </si>
  <si>
    <t>Les heures recensées ont-elles été facturées dans leur totalité ?</t>
  </si>
  <si>
    <t>Heures facturables au profit d'une autre structure</t>
  </si>
  <si>
    <t>Heures facturables par du personnel avec un contrat de travail d'une autre structure</t>
  </si>
  <si>
    <t>de type RAS</t>
  </si>
  <si>
    <t>de type CSS</t>
  </si>
  <si>
    <t>de type ESI</t>
  </si>
  <si>
    <t>de type ESC</t>
  </si>
  <si>
    <t>HEURES TRPS1 AAE (y compris majorée)</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</si>
  <si>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</si>
  <si>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</si>
  <si>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</si>
  <si>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</si>
  <si>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</si>
  <si>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</si>
  <si>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</si>
  <si>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</si>
  <si>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</si>
  <si>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</si>
  <si>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Recensement des données 2020
 Formulaire n°2 SAS : Recensement du personnel salarié par activité
(Explications : voir fiche technique 2)</t>
  </si>
  <si>
    <t>Les auxiliaires de vie en formation (2e et 3e année), les aides-soignants en apprentissage pour adultes, les jobs de vacances, les apprentis et les personnes qui bénéficient d'une préretraite (ETP et frais) ne sont pas à recenser dans ce formulaire.</t>
  </si>
  <si>
    <t>Recensement des données 2020
 Formulaire n°2 FHL : Recensement du personnel salarié par activité
(Explications : voir fiche technique 2)</t>
  </si>
  <si>
    <t>Recensement des données 2020
 Formulaire n°2 ETAT : Recensement du personnel salarié par activité
(Explications : voir fiche technique 2)</t>
  </si>
  <si>
    <t>Recensement des données 2020
Formulaire n°1: Identification de la structure
(Explications : voir fiche technique 1)</t>
  </si>
  <si>
    <t>TYPE D'ACTIVITE en 2020 :</t>
  </si>
  <si>
    <t>Recensement des données 2020
 Formulaire n°2 TOTAL : Recensement du personnel salarié par activité
(Explications : voir fiche technique 2)</t>
  </si>
  <si>
    <t>Recensement des données 2020
Formulaire n°5 : Renseignements complémentaires
(Explications : voir fiche technique 5)</t>
  </si>
  <si>
    <t>dont nombre d'ETP officiant comme qualiticien</t>
  </si>
  <si>
    <t>dont nombre d'ETP officiant comme Data Protection Officer (DPO)</t>
  </si>
  <si>
    <t>dont nombre d'ETP officiant comme correspondant informatique</t>
  </si>
  <si>
    <t>dont nombre d'ETP officiant comme gestionnaire de formation continue</t>
  </si>
  <si>
    <t>Recensement des données 2020
Formulaire n°6 : Prestations assurance dépendance
(Explications : voir fiche technique 6)</t>
  </si>
  <si>
    <t>Heures effectuées par le personnel recensé dans le formulaire n°2 TOTAL (F2 TOTAL = personnel avec contrat de travail avec la structure)</t>
  </si>
  <si>
    <t>Heures effectuées par le personnel non recensé dans le formulaire n°2 TOTAL (personnel sans contrat de travail avec la structure)</t>
  </si>
  <si>
    <t>Heures facturables à des clients d'une autre structure</t>
  </si>
  <si>
    <t>Recensement des données 2020
 Formulaire n°7 : Recensement de la sous traitance SANS contrat d'aide et de soins avec la CNS
(Explications : voir fiche technique 7)</t>
  </si>
  <si>
    <t>TOTAL HEURES TRPS1</t>
  </si>
  <si>
    <t>TOTAL PAR ACTE RENSEIGNE DANS LE FORMULAIRE F6</t>
  </si>
  <si>
    <t>1a</t>
  </si>
  <si>
    <t>1b</t>
  </si>
  <si>
    <t>1c</t>
  </si>
  <si>
    <t>1d</t>
  </si>
  <si>
    <r>
      <t xml:space="preserve">Heures effectuées par le personnel </t>
    </r>
    <r>
      <rPr>
        <b/>
        <u/>
        <sz val="11"/>
        <rFont val="Calibri"/>
        <family val="2"/>
        <scheme val="minor"/>
      </rPr>
      <t>recensé</t>
    </r>
    <r>
      <rPr>
        <b/>
        <sz val="11"/>
        <rFont val="Calibri"/>
        <family val="2"/>
        <scheme val="minor"/>
      </rPr>
      <t xml:space="preserve"> dans le formulaire n°2 TOTAL (F2 TOTAL = personnel avec contrat de travail avec la structure)</t>
    </r>
  </si>
  <si>
    <r>
      <t xml:space="preserve">Heures effectuées par le personnel </t>
    </r>
    <r>
      <rPr>
        <b/>
        <u/>
        <sz val="11"/>
        <rFont val="Calibri"/>
        <family val="2"/>
        <scheme val="minor"/>
      </rPr>
      <t>non recensé</t>
    </r>
    <r>
      <rPr>
        <b/>
        <sz val="11"/>
        <rFont val="Calibri"/>
        <family val="2"/>
        <scheme val="minor"/>
      </rPr>
      <t xml:space="preserve"> dans le formulaire n°2 TOTAL (personnel sans contrat de travail avec la structure)</t>
    </r>
  </si>
  <si>
    <t>HEURES TRPS1 Activité d'assistance à l'entretien du ménage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</si>
</sst>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 #,##0.00\ _€_-;\-* #,##0.00\ _€_-;_-* &quot;-&quot;??\ _€_-;_-@_-"/>
    <numFmt numFmtId="166" formatCode="_-* #,##0.00\ [$€-1]_-;\-* #,##0.00\ [$€-1]_-;_-* &quot;-&quot;??\ [$€-1]_-"/>
    <numFmt numFmtId="167" formatCode="_(* #,##0_);_(* \(#,##0\);_(* &quot;-&quot;_);_(@_)"/>
    <numFmt numFmtId="168" formatCode="_(&quot;$&quot;* #,##0_);_(&quot;$&quot;* \(#,##0\);_(&quot;$&quot;* &quot;-&quot;_);_(@_)"/>
    <numFmt numFmtId="169" formatCode="dd\ /\ mm\ /\ yy"/>
    <numFmt numFmtId="170" formatCode="mmmm"/>
    <numFmt numFmtId="171" formatCode="dd"/>
    <numFmt numFmtId="172"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sz val="11"/>
      <color theme="1"/>
      <name val="Calibri"/>
      <family val="2"/>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b/>
      <u/>
      <sz val="11"/>
      <name val="Calibri"/>
      <family val="2"/>
      <scheme val="minor"/>
    </font>
  </fonts>
  <fills count="3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00">
    <xf numFmtId="0" fontId="0" fillId="0" borderId="0"/>
    <xf numFmtId="16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1" borderId="0" applyNumberFormat="0" applyBorder="0" applyAlignment="0" applyProtection="0"/>
    <xf numFmtId="166"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6"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6"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0"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166"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166"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8" borderId="0" applyNumberFormat="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0" fontId="17" fillId="29" borderId="28" applyNumberFormat="0" applyAlignment="0" applyProtection="0"/>
    <xf numFmtId="166" fontId="17" fillId="29" borderId="28" applyNumberFormat="0" applyAlignment="0" applyProtection="0"/>
    <xf numFmtId="0" fontId="17" fillId="29" borderId="28" applyNumberFormat="0" applyAlignment="0" applyProtection="0"/>
    <xf numFmtId="0" fontId="18" fillId="0" borderId="29" applyNumberFormat="0" applyFill="0" applyAlignment="0" applyProtection="0"/>
    <xf numFmtId="166" fontId="18" fillId="0" borderId="29" applyNumberFormat="0" applyFill="0" applyAlignment="0" applyProtection="0"/>
    <xf numFmtId="0" fontId="18" fillId="0" borderId="29" applyNumberFormat="0" applyFill="0" applyAlignment="0" applyProtection="0"/>
    <xf numFmtId="167" fontId="5" fillId="0" borderId="0" applyFont="0" applyFill="0" applyBorder="0" applyAlignment="0" applyProtection="0"/>
    <xf numFmtId="0" fontId="5" fillId="30" borderId="30" applyNumberFormat="0" applyFont="0" applyAlignment="0" applyProtection="0"/>
    <xf numFmtId="166" fontId="5" fillId="30" borderId="30" applyNumberFormat="0" applyFont="0" applyAlignment="0" applyProtection="0"/>
    <xf numFmtId="0" fontId="5" fillId="30" borderId="30" applyNumberFormat="0" applyFont="0" applyAlignment="0" applyProtection="0"/>
    <xf numFmtId="168" fontId="5" fillId="0" borderId="0" applyFont="0" applyFill="0" applyBorder="0" applyAlignment="0" applyProtection="0"/>
    <xf numFmtId="0" fontId="19" fillId="16" borderId="28" applyNumberFormat="0" applyAlignment="0" applyProtection="0"/>
    <xf numFmtId="166" fontId="19" fillId="16" borderId="28" applyNumberFormat="0" applyAlignment="0" applyProtection="0"/>
    <xf numFmtId="0" fontId="19" fillId="16" borderId="28" applyNumberFormat="0" applyAlignment="0" applyProtection="0"/>
    <xf numFmtId="166"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0" fontId="20" fillId="12" borderId="0" applyNumberFormat="0" applyBorder="0" applyAlignment="0" applyProtection="0"/>
    <xf numFmtId="0" fontId="21" fillId="0" borderId="0" applyNumberFormat="0" applyFill="0" applyBorder="0" applyAlignment="0" applyProtection="0">
      <alignment vertical="top"/>
      <protection locked="0"/>
    </xf>
    <xf numFmtId="166"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6" fontId="22" fillId="0" borderId="0" applyNumberFormat="0" applyFill="0" applyBorder="0" applyAlignment="0" applyProtection="0">
      <alignment vertical="top"/>
      <protection locked="0"/>
    </xf>
    <xf numFmtId="166" fontId="23" fillId="0" borderId="0" applyNumberFormat="0" applyFill="0" applyBorder="0" applyAlignment="0" applyProtection="0">
      <alignment vertical="top"/>
      <protection locked="0"/>
    </xf>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4" fillId="31" borderId="0" applyNumberFormat="0" applyBorder="0" applyAlignment="0" applyProtection="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0" fontId="11" fillId="0" borderId="0"/>
    <xf numFmtId="166" fontId="11" fillId="0" borderId="0"/>
    <xf numFmtId="166" fontId="10" fillId="0" borderId="0"/>
    <xf numFmtId="0" fontId="11" fillId="0" borderId="0"/>
    <xf numFmtId="0" fontId="11" fillId="0" borderId="0"/>
    <xf numFmtId="166" fontId="10" fillId="0" borderId="0"/>
    <xf numFmtId="0" fontId="11" fillId="0" borderId="0"/>
    <xf numFmtId="0" fontId="11" fillId="0" borderId="0"/>
    <xf numFmtId="166" fontId="10" fillId="0" borderId="0"/>
    <xf numFmtId="0" fontId="11" fillId="0" borderId="0"/>
    <xf numFmtId="0" fontId="11" fillId="0" borderId="0"/>
    <xf numFmtId="0" fontId="11" fillId="0" borderId="0"/>
    <xf numFmtId="166" fontId="10" fillId="0" borderId="0"/>
    <xf numFmtId="0" fontId="11" fillId="0" borderId="0"/>
    <xf numFmtId="166" fontId="11" fillId="0" borderId="0"/>
    <xf numFmtId="166" fontId="10" fillId="0" borderId="0"/>
    <xf numFmtId="0" fontId="11" fillId="0" borderId="0"/>
    <xf numFmtId="0" fontId="11" fillId="0" borderId="0"/>
    <xf numFmtId="166" fontId="5" fillId="0" borderId="0"/>
    <xf numFmtId="0" fontId="11" fillId="0" borderId="0"/>
    <xf numFmtId="166" fontId="11" fillId="0" borderId="0"/>
    <xf numFmtId="0" fontId="11" fillId="0" borderId="0"/>
    <xf numFmtId="0" fontId="11" fillId="0" borderId="0"/>
    <xf numFmtId="166" fontId="10" fillId="0" borderId="0"/>
    <xf numFmtId="0" fontId="11" fillId="0" borderId="0"/>
    <xf numFmtId="166" fontId="11" fillId="0" borderId="0"/>
    <xf numFmtId="166" fontId="10" fillId="0" borderId="0"/>
    <xf numFmtId="0" fontId="11" fillId="0" borderId="0"/>
    <xf numFmtId="166" fontId="11" fillId="0" borderId="0"/>
    <xf numFmtId="166" fontId="10" fillId="0" borderId="0"/>
    <xf numFmtId="0" fontId="11" fillId="0" borderId="0"/>
    <xf numFmtId="0" fontId="11" fillId="0" borderId="0"/>
    <xf numFmtId="0" fontId="11" fillId="0" borderId="0"/>
    <xf numFmtId="166" fontId="10" fillId="0" borderId="0"/>
    <xf numFmtId="0" fontId="11" fillId="0" borderId="0"/>
    <xf numFmtId="166" fontId="11" fillId="0" borderId="0"/>
    <xf numFmtId="166" fontId="10"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0" fontId="11" fillId="0" borderId="0"/>
    <xf numFmtId="166" fontId="10" fillId="0" borderId="0"/>
    <xf numFmtId="0" fontId="11" fillId="0" borderId="0"/>
    <xf numFmtId="166" fontId="11" fillId="0" borderId="0"/>
    <xf numFmtId="166" fontId="10" fillId="0" borderId="0"/>
    <xf numFmtId="0" fontId="5" fillId="0" borderId="0"/>
    <xf numFmtId="166" fontId="5" fillId="0" borderId="0"/>
    <xf numFmtId="0" fontId="11"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166" fontId="11" fillId="0" borderId="0"/>
    <xf numFmtId="166" fontId="10" fillId="0" borderId="0"/>
    <xf numFmtId="166" fontId="11" fillId="0" borderId="0"/>
    <xf numFmtId="166" fontId="10"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166" fontId="11" fillId="0" borderId="0"/>
    <xf numFmtId="166" fontId="10" fillId="0" borderId="0"/>
    <xf numFmtId="166" fontId="11" fillId="0" borderId="0"/>
    <xf numFmtId="166" fontId="11" fillId="0" borderId="0"/>
    <xf numFmtId="166" fontId="10" fillId="0" borderId="0"/>
    <xf numFmtId="0" fontId="11" fillId="0" borderId="0"/>
    <xf numFmtId="166" fontId="11" fillId="0" borderId="0"/>
    <xf numFmtId="166" fontId="10" fillId="0" borderId="0"/>
    <xf numFmtId="166" fontId="1" fillId="0" borderId="0"/>
    <xf numFmtId="166" fontId="1" fillId="0" borderId="0"/>
    <xf numFmtId="0" fontId="1" fillId="0" borderId="0"/>
    <xf numFmtId="166" fontId="25" fillId="0" borderId="0"/>
    <xf numFmtId="166"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6" fontId="5" fillId="0" borderId="0"/>
    <xf numFmtId="0" fontId="5" fillId="0" borderId="0"/>
    <xf numFmtId="166" fontId="5" fillId="0" borderId="0"/>
    <xf numFmtId="166" fontId="11" fillId="0" borderId="0"/>
    <xf numFmtId="166" fontId="10" fillId="0" borderId="0"/>
    <xf numFmtId="0" fontId="5" fillId="0" borderId="0"/>
    <xf numFmtId="166" fontId="5" fillId="0" borderId="0"/>
    <xf numFmtId="0" fontId="5" fillId="0" borderId="0"/>
    <xf numFmtId="166"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6" fontId="5" fillId="0" borderId="0"/>
    <xf numFmtId="0" fontId="5" fillId="0" borderId="0"/>
    <xf numFmtId="0" fontId="11" fillId="0" borderId="0"/>
    <xf numFmtId="166" fontId="5" fillId="0" borderId="0"/>
    <xf numFmtId="0" fontId="10" fillId="0" borderId="0"/>
    <xf numFmtId="0" fontId="11" fillId="0" borderId="0"/>
    <xf numFmtId="166" fontId="11" fillId="0" borderId="0"/>
    <xf numFmtId="166" fontId="10" fillId="0" borderId="0"/>
    <xf numFmtId="166"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166" fontId="11" fillId="0" borderId="0"/>
    <xf numFmtId="166" fontId="10" fillId="0" borderId="0"/>
    <xf numFmtId="166" fontId="11" fillId="0" borderId="0"/>
    <xf numFmtId="166"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6" fontId="5" fillId="0" borderId="0"/>
    <xf numFmtId="166" fontId="11" fillId="0" borderId="0"/>
    <xf numFmtId="166" fontId="10" fillId="0" borderId="0"/>
    <xf numFmtId="0" fontId="5" fillId="0" borderId="0"/>
    <xf numFmtId="0" fontId="11" fillId="0" borderId="0"/>
    <xf numFmtId="166" fontId="11" fillId="0" borderId="0"/>
    <xf numFmtId="166" fontId="10" fillId="0" borderId="0"/>
    <xf numFmtId="166" fontId="11" fillId="0" borderId="0"/>
    <xf numFmtId="166" fontId="10"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0" fontId="11" fillId="0" borderId="0"/>
    <xf numFmtId="0" fontId="11" fillId="0" borderId="0"/>
    <xf numFmtId="0" fontId="11" fillId="0" borderId="0"/>
    <xf numFmtId="166" fontId="11" fillId="0" borderId="0"/>
    <xf numFmtId="166" fontId="10" fillId="0" borderId="0"/>
    <xf numFmtId="166" fontId="11" fillId="0" borderId="0"/>
    <xf numFmtId="166" fontId="10" fillId="0" borderId="0"/>
    <xf numFmtId="0" fontId="11" fillId="0" borderId="0"/>
    <xf numFmtId="166" fontId="11" fillId="0" borderId="0"/>
    <xf numFmtId="166" fontId="10" fillId="0" borderId="0"/>
    <xf numFmtId="166" fontId="11" fillId="0" borderId="0"/>
    <xf numFmtId="166" fontId="10" fillId="0" borderId="0"/>
    <xf numFmtId="0" fontId="11" fillId="0" borderId="0"/>
    <xf numFmtId="166" fontId="11" fillId="0" borderId="0"/>
    <xf numFmtId="166" fontId="10" fillId="0" borderId="0"/>
    <xf numFmtId="166" fontId="11" fillId="0" borderId="0"/>
    <xf numFmtId="166"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10" borderId="0" applyNumberFormat="0" applyBorder="0" applyAlignment="0" applyProtection="0"/>
    <xf numFmtId="166" fontId="16" fillId="10" borderId="0" applyNumberFormat="0" applyBorder="0" applyAlignment="0" applyProtection="0"/>
    <xf numFmtId="166" fontId="27" fillId="13" borderId="0" applyNumberFormat="0" applyBorder="0" applyAlignment="0" applyProtection="0"/>
    <xf numFmtId="0" fontId="27" fillId="13" borderId="0" applyNumberFormat="0" applyBorder="0" applyAlignment="0" applyProtection="0"/>
    <xf numFmtId="0" fontId="28" fillId="29" borderId="31" applyNumberFormat="0" applyAlignment="0" applyProtection="0"/>
    <xf numFmtId="166"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32" applyNumberFormat="0" applyFill="0" applyAlignment="0" applyProtection="0"/>
    <xf numFmtId="0" fontId="32" fillId="0" borderId="32"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34" fillId="0" borderId="34" applyNumberFormat="0" applyFill="0" applyAlignment="0" applyProtection="0"/>
    <xf numFmtId="0" fontId="34" fillId="0" borderId="0" applyNumberFormat="0" applyFill="0" applyBorder="0" applyAlignment="0" applyProtection="0"/>
    <xf numFmtId="0" fontId="35" fillId="0" borderId="35" applyNumberFormat="0" applyFill="0" applyAlignment="0" applyProtection="0"/>
    <xf numFmtId="0" fontId="2" fillId="32" borderId="36" applyNumberFormat="0" applyAlignment="0" applyProtection="0"/>
  </cellStyleXfs>
  <cellXfs count="250">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7" xfId="2" applyFont="1" applyBorder="1" applyAlignment="1" applyProtection="1">
      <alignment vertical="center"/>
    </xf>
    <xf numFmtId="0" fontId="4" fillId="3" borderId="2" xfId="2" applyFont="1" applyFill="1" applyBorder="1" applyAlignment="1" applyProtection="1">
      <alignment vertical="center"/>
    </xf>
    <xf numFmtId="0" fontId="3" fillId="0" borderId="7"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4"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3" borderId="4" xfId="2" applyFont="1" applyFill="1" applyBorder="1" applyAlignment="1" applyProtection="1">
      <alignment horizontal="center" vertical="center"/>
    </xf>
    <xf numFmtId="0" fontId="13" fillId="33" borderId="4"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3" fillId="0" borderId="0" xfId="2" applyFont="1" applyAlignment="1" applyProtection="1">
      <alignment horizontal="center" vertical="center"/>
    </xf>
    <xf numFmtId="2" fontId="3" fillId="2" borderId="1" xfId="2" applyNumberFormat="1" applyFont="1" applyFill="1" applyBorder="1" applyAlignment="1" applyProtection="1">
      <alignment horizontal="center" vertical="center"/>
    </xf>
    <xf numFmtId="0" fontId="3" fillId="2" borderId="4" xfId="2" applyFont="1" applyFill="1" applyBorder="1" applyAlignment="1" applyProtection="1">
      <alignment horizontal="left"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0" fontId="3" fillId="2" borderId="4"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4" fontId="3" fillId="0" borderId="0" xfId="2" applyNumberFormat="1" applyFont="1" applyFill="1" applyBorder="1" applyAlignment="1" applyProtection="1">
      <alignment horizontal="right" vertical="center"/>
    </xf>
    <xf numFmtId="0" fontId="3" fillId="0" borderId="10" xfId="2" applyFont="1" applyFill="1" applyBorder="1" applyAlignment="1" applyProtection="1">
      <alignment vertical="center"/>
    </xf>
    <xf numFmtId="4" fontId="3" fillId="0" borderId="0" xfId="2" applyNumberFormat="1" applyFont="1" applyAlignment="1" applyProtection="1">
      <alignment horizontal="righ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quotePrefix="1" applyFont="1" applyAlignment="1" applyProtection="1">
      <alignment horizontal="center" vertical="center"/>
    </xf>
    <xf numFmtId="0" fontId="3" fillId="0" borderId="0" xfId="2" applyFont="1" applyAlignment="1" applyProtection="1">
      <alignment horizontal="right" vertical="center"/>
    </xf>
    <xf numFmtId="0" fontId="3" fillId="3" borderId="4" xfId="2" applyFont="1" applyFill="1" applyBorder="1" applyAlignment="1" applyProtection="1">
      <alignment horizontal="center" vertical="center"/>
    </xf>
    <xf numFmtId="4" fontId="3" fillId="2" borderId="4" xfId="2" applyNumberFormat="1" applyFont="1" applyFill="1" applyBorder="1" applyAlignment="1" applyProtection="1">
      <alignment vertical="center"/>
    </xf>
    <xf numFmtId="0" fontId="0" fillId="0" borderId="7" xfId="0" applyFont="1" applyBorder="1" applyAlignment="1" applyProtection="1">
      <alignment vertical="center"/>
    </xf>
    <xf numFmtId="0" fontId="12" fillId="0" borderId="7" xfId="0" applyFont="1" applyBorder="1" applyAlignment="1" applyProtection="1">
      <alignment horizontal="left" vertical="center"/>
    </xf>
    <xf numFmtId="0" fontId="39" fillId="0" borderId="0" xfId="2" applyFont="1" applyBorder="1" applyAlignment="1" applyProtection="1">
      <alignment horizontal="center" vertical="center"/>
    </xf>
    <xf numFmtId="0" fontId="39" fillId="0" borderId="0" xfId="2" applyFont="1" applyAlignment="1" applyProtection="1">
      <alignment horizontal="center" vertical="center"/>
    </xf>
    <xf numFmtId="0" fontId="39" fillId="0" borderId="12" xfId="2" applyFont="1" applyBorder="1" applyAlignment="1" applyProtection="1">
      <alignment horizontal="center" vertical="center"/>
    </xf>
    <xf numFmtId="0" fontId="39" fillId="0" borderId="8" xfId="2" applyFont="1" applyBorder="1" applyAlignment="1" applyProtection="1">
      <alignment horizontal="center" vertical="center"/>
    </xf>
    <xf numFmtId="0" fontId="39" fillId="0" borderId="13" xfId="2" applyFont="1" applyBorder="1" applyAlignment="1" applyProtection="1">
      <alignment horizontal="center" vertical="center"/>
    </xf>
    <xf numFmtId="0" fontId="37" fillId="0" borderId="7" xfId="2" applyFont="1" applyBorder="1" applyAlignment="1" applyProtection="1">
      <alignment vertical="center"/>
    </xf>
    <xf numFmtId="0" fontId="13" fillId="0" borderId="0" xfId="2" applyFont="1" applyBorder="1" applyAlignment="1" applyProtection="1">
      <alignment horizontal="left" vertical="center"/>
    </xf>
    <xf numFmtId="0" fontId="13" fillId="0" borderId="11" xfId="2" applyFont="1" applyBorder="1" applyAlignment="1" applyProtection="1">
      <alignment horizontal="left" vertical="center"/>
    </xf>
    <xf numFmtId="0" fontId="13" fillId="0" borderId="7" xfId="2" applyFont="1" applyBorder="1" applyAlignment="1" applyProtection="1">
      <alignment vertical="center"/>
    </xf>
    <xf numFmtId="0" fontId="13" fillId="8" borderId="7" xfId="2" applyFont="1" applyFill="1" applyBorder="1" applyAlignment="1" applyProtection="1">
      <alignment vertical="center"/>
    </xf>
    <xf numFmtId="0" fontId="0" fillId="0" borderId="0" xfId="0" applyFont="1" applyFill="1" applyAlignment="1" applyProtection="1">
      <alignment vertical="center"/>
    </xf>
    <xf numFmtId="0" fontId="0" fillId="0" borderId="10" xfId="0" applyFont="1" applyBorder="1" applyAlignment="1" applyProtection="1">
      <alignment vertical="center"/>
    </xf>
    <xf numFmtId="0" fontId="13" fillId="0" borderId="10" xfId="2" applyFont="1" applyBorder="1" applyAlignment="1" applyProtection="1">
      <alignment horizontal="left" vertical="center"/>
    </xf>
    <xf numFmtId="0" fontId="13" fillId="0" borderId="15" xfId="2" applyFont="1" applyBorder="1" applyAlignment="1" applyProtection="1">
      <alignment horizontal="left" vertical="center"/>
    </xf>
    <xf numFmtId="0" fontId="13" fillId="0" borderId="0" xfId="2" applyFont="1" applyBorder="1" applyAlignment="1" applyProtection="1">
      <alignment vertical="center"/>
    </xf>
    <xf numFmtId="0" fontId="13" fillId="0" borderId="12" xfId="2" applyFont="1" applyBorder="1" applyAlignment="1" applyProtection="1">
      <alignment vertical="center"/>
    </xf>
    <xf numFmtId="0" fontId="0" fillId="0" borderId="8" xfId="0" applyFont="1" applyBorder="1" applyAlignment="1" applyProtection="1">
      <alignment vertical="center"/>
    </xf>
    <xf numFmtId="0" fontId="13" fillId="0" borderId="8" xfId="2" applyFont="1" applyBorder="1" applyAlignment="1" applyProtection="1">
      <alignment horizontal="left" vertical="center"/>
    </xf>
    <xf numFmtId="0" fontId="13" fillId="0" borderId="13"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4" xfId="2" applyFont="1" applyBorder="1" applyAlignment="1" applyProtection="1">
      <alignment vertical="center"/>
    </xf>
    <xf numFmtId="0" fontId="0" fillId="0" borderId="15" xfId="0" applyFont="1" applyBorder="1" applyAlignment="1" applyProtection="1">
      <alignment vertical="center"/>
    </xf>
    <xf numFmtId="0" fontId="13" fillId="0" borderId="0" xfId="2" applyFont="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vertical="center"/>
    </xf>
    <xf numFmtId="0" fontId="0" fillId="0" borderId="14" xfId="0" applyFont="1" applyBorder="1" applyAlignment="1" applyProtection="1">
      <alignment vertical="center"/>
    </xf>
    <xf numFmtId="0" fontId="0" fillId="0" borderId="12"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40" fillId="0" borderId="7" xfId="2" applyFont="1" applyFill="1" applyBorder="1" applyAlignment="1" applyProtection="1">
      <alignment vertical="center"/>
    </xf>
    <xf numFmtId="0" fontId="41" fillId="0" borderId="10" xfId="0" applyFont="1" applyFill="1" applyBorder="1" applyAlignment="1" applyProtection="1">
      <alignment horizontal="left" vertical="center"/>
    </xf>
    <xf numFmtId="0" fontId="41" fillId="0" borderId="10" xfId="0" applyFont="1" applyFill="1" applyBorder="1" applyAlignment="1" applyProtection="1">
      <alignment vertical="center"/>
    </xf>
    <xf numFmtId="0" fontId="42"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20" xfId="0" applyNumberFormat="1" applyFont="1" applyBorder="1" applyAlignment="1" applyProtection="1">
      <alignment vertical="center"/>
    </xf>
    <xf numFmtId="0" fontId="13" fillId="0" borderId="11" xfId="2" applyFont="1" applyFill="1" applyBorder="1" applyAlignment="1" applyProtection="1">
      <alignment horizontal="left" vertical="center"/>
    </xf>
    <xf numFmtId="0" fontId="41" fillId="0" borderId="15" xfId="0" applyFont="1" applyFill="1" applyBorder="1" applyAlignment="1" applyProtection="1">
      <alignment vertical="center"/>
    </xf>
    <xf numFmtId="0" fontId="0" fillId="0" borderId="11" xfId="0" applyFont="1" applyBorder="1" applyAlignment="1" applyProtection="1">
      <alignment horizontal="left" vertical="center"/>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0" fontId="3" fillId="0" borderId="0" xfId="2" quotePrefix="1" applyFont="1" applyAlignment="1" applyProtection="1">
      <alignment vertical="center"/>
    </xf>
    <xf numFmtId="0" fontId="3" fillId="5" borderId="2"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4" fillId="4" borderId="3" xfId="2" applyFont="1" applyFill="1" applyBorder="1" applyAlignment="1" applyProtection="1">
      <alignment vertical="center" wrapText="1"/>
    </xf>
    <xf numFmtId="4" fontId="4" fillId="4" borderId="1" xfId="2" applyNumberFormat="1" applyFont="1" applyFill="1" applyBorder="1" applyAlignment="1" applyProtection="1">
      <alignment vertical="center"/>
    </xf>
    <xf numFmtId="0" fontId="3" fillId="0" borderId="0" xfId="2" applyFont="1" applyFill="1" applyBorder="1" applyAlignment="1" applyProtection="1">
      <alignment horizontal="left" vertical="center" wrapText="1"/>
    </xf>
    <xf numFmtId="0" fontId="4" fillId="4" borderId="2" xfId="2" applyFont="1" applyFill="1" applyBorder="1" applyAlignment="1" applyProtection="1">
      <alignment vertical="center"/>
    </xf>
    <xf numFmtId="0" fontId="4" fillId="4" borderId="3" xfId="2" applyFont="1" applyFill="1" applyBorder="1" applyAlignment="1" applyProtection="1">
      <alignment vertical="center"/>
    </xf>
    <xf numFmtId="0" fontId="38" fillId="0" borderId="0" xfId="0" applyFont="1" applyAlignment="1" applyProtection="1">
      <alignment vertical="center"/>
    </xf>
    <xf numFmtId="0" fontId="3" fillId="0" borderId="4" xfId="2" applyFont="1" applyBorder="1" applyAlignment="1" applyProtection="1">
      <alignment vertical="center"/>
    </xf>
    <xf numFmtId="0" fontId="3" fillId="2" borderId="1" xfId="2"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0" fontId="3" fillId="0" borderId="20" xfId="2" applyFont="1" applyFill="1" applyBorder="1" applyAlignment="1" applyProtection="1">
      <alignment vertical="center" wrapText="1"/>
      <protection locked="0"/>
    </xf>
    <xf numFmtId="0" fontId="3" fillId="9" borderId="20" xfId="2" applyFont="1" applyFill="1" applyBorder="1" applyAlignment="1" applyProtection="1">
      <alignment horizontal="center"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1" xfId="2" applyNumberFormat="1" applyFont="1" applyBorder="1" applyAlignment="1" applyProtection="1">
      <alignment horizontal="right" vertical="center"/>
      <protection locked="0"/>
    </xf>
    <xf numFmtId="0" fontId="3" fillId="0" borderId="0" xfId="2" applyFont="1" applyBorder="1" applyAlignment="1" applyProtection="1">
      <alignment horizontal="right" vertical="center"/>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4" fontId="0" fillId="0" borderId="1" xfId="0" applyNumberFormat="1" applyFont="1" applyBorder="1" applyAlignment="1" applyProtection="1">
      <alignment vertical="center"/>
      <protection locked="0"/>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3" borderId="2" xfId="2" applyFont="1" applyFill="1" applyBorder="1" applyAlignment="1" applyProtection="1">
      <alignment horizontal="left" vertical="center"/>
    </xf>
    <xf numFmtId="0" fontId="36" fillId="33"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3" borderId="1" xfId="2"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37" fillId="33" borderId="2" xfId="2" applyFont="1" applyFill="1" applyBorder="1" applyAlignment="1" applyProtection="1">
      <alignment vertical="center" wrapText="1"/>
    </xf>
    <xf numFmtId="0" fontId="13" fillId="0" borderId="0" xfId="2" applyFont="1" applyBorder="1" applyAlignment="1" applyProtection="1">
      <alignment horizontal="center" vertical="center" wrapText="1"/>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44" fillId="0" borderId="0" xfId="0" applyFont="1" applyAlignment="1" applyProtection="1">
      <alignment vertical="center"/>
    </xf>
    <xf numFmtId="0" fontId="3" fillId="0" borderId="12" xfId="2" applyFont="1" applyBorder="1" applyAlignment="1" applyProtection="1">
      <alignment vertical="center"/>
    </xf>
    <xf numFmtId="0" fontId="13" fillId="7" borderId="3" xfId="2" applyFont="1" applyFill="1" applyBorder="1" applyAlignment="1" applyProtection="1">
      <alignment vertical="center" wrapText="1"/>
    </xf>
    <xf numFmtId="0" fontId="13" fillId="7" borderId="4" xfId="2" applyFont="1" applyFill="1" applyBorder="1" applyAlignment="1" applyProtection="1">
      <alignment vertical="center" wrapText="1"/>
    </xf>
    <xf numFmtId="0" fontId="3" fillId="6" borderId="2" xfId="0" applyFont="1" applyFill="1" applyBorder="1" applyAlignment="1" applyProtection="1">
      <alignment vertical="center" wrapText="1"/>
    </xf>
    <xf numFmtId="0" fontId="3" fillId="6" borderId="3" xfId="0" applyFont="1" applyFill="1" applyBorder="1" applyAlignment="1" applyProtection="1">
      <alignment vertical="center" wrapText="1"/>
    </xf>
    <xf numFmtId="0" fontId="3" fillId="6" borderId="4"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3" fontId="13" fillId="4" borderId="9"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0" fontId="13" fillId="0" borderId="1" xfId="2" applyFont="1" applyBorder="1" applyAlignment="1" applyProtection="1">
      <alignment vertical="center" wrapText="1"/>
    </xf>
    <xf numFmtId="0" fontId="13" fillId="0" borderId="1" xfId="2" applyFont="1" applyBorder="1" applyAlignment="1" applyProtection="1">
      <alignment vertical="center"/>
    </xf>
    <xf numFmtId="0" fontId="37" fillId="0" borderId="0" xfId="2" applyFont="1" applyBorder="1" applyAlignment="1" applyProtection="1">
      <alignment horizontal="left" vertical="center" wrapText="1"/>
    </xf>
    <xf numFmtId="3" fontId="13" fillId="4" borderId="1" xfId="2" applyNumberFormat="1" applyFont="1" applyFill="1" applyBorder="1" applyAlignment="1" applyProtection="1">
      <alignment horizontal="right" vertical="center"/>
    </xf>
    <xf numFmtId="0" fontId="37" fillId="0" borderId="0" xfId="2" applyFont="1" applyFill="1" applyBorder="1" applyAlignment="1" applyProtection="1">
      <alignment vertical="center" wrapText="1"/>
    </xf>
    <xf numFmtId="0" fontId="13" fillId="0" borderId="20" xfId="2" applyFont="1" applyFill="1" applyBorder="1" applyAlignment="1" applyProtection="1">
      <alignment vertical="center" wrapText="1"/>
      <protection locked="0"/>
    </xf>
    <xf numFmtId="0" fontId="0" fillId="0" borderId="2" xfId="0" applyFont="1" applyBorder="1" applyAlignment="1" applyProtection="1">
      <alignment horizontal="left" vertical="center"/>
    </xf>
    <xf numFmtId="0" fontId="37" fillId="2" borderId="39" xfId="2" applyFont="1" applyFill="1" applyBorder="1" applyAlignment="1" applyProtection="1">
      <alignment vertical="center" wrapText="1"/>
    </xf>
    <xf numFmtId="0" fontId="7" fillId="0" borderId="5" xfId="2" applyFont="1" applyBorder="1" applyAlignment="1" applyProtection="1">
      <alignment horizontal="center" vertical="center"/>
    </xf>
    <xf numFmtId="3" fontId="13" fillId="0" borderId="9" xfId="2" applyNumberFormat="1" applyFont="1" applyFill="1" applyBorder="1" applyAlignment="1" applyProtection="1">
      <alignment horizontal="right" vertical="center"/>
      <protection locked="0"/>
    </xf>
    <xf numFmtId="0" fontId="0" fillId="0" borderId="1" xfId="0" applyFont="1" applyBorder="1" applyAlignment="1" applyProtection="1">
      <alignment vertical="center"/>
    </xf>
    <xf numFmtId="4" fontId="3" fillId="0" borderId="1" xfId="2" applyNumberFormat="1" applyFont="1" applyBorder="1" applyAlignment="1" applyProtection="1">
      <alignment horizontal="right" vertical="center"/>
    </xf>
    <xf numFmtId="0" fontId="3" fillId="0" borderId="0" xfId="2" applyFont="1" applyFill="1" applyBorder="1" applyAlignment="1" applyProtection="1">
      <alignment vertical="center" wrapText="1"/>
    </xf>
    <xf numFmtId="4" fontId="3" fillId="2" borderId="3" xfId="2" applyNumberFormat="1" applyFont="1" applyFill="1" applyBorder="1" applyAlignment="1" applyProtection="1">
      <alignment vertical="center"/>
    </xf>
    <xf numFmtId="2" fontId="3" fillId="2" borderId="4" xfId="2" applyNumberFormat="1" applyFont="1" applyFill="1" applyBorder="1" applyAlignment="1" applyProtection="1">
      <alignment horizontal="center" vertical="center"/>
    </xf>
    <xf numFmtId="3" fontId="13" fillId="3" borderId="1" xfId="2" applyNumberFormat="1" applyFont="1" applyFill="1" applyBorder="1" applyAlignment="1" applyProtection="1">
      <alignment horizontal="right" vertical="center"/>
    </xf>
    <xf numFmtId="0" fontId="7" fillId="0" borderId="1" xfId="2" applyFont="1" applyBorder="1" applyAlignment="1" applyProtection="1">
      <alignment horizontal="center" vertical="center"/>
    </xf>
    <xf numFmtId="0" fontId="3" fillId="0" borderId="15" xfId="2" applyFont="1" applyFill="1" applyBorder="1" applyAlignment="1" applyProtection="1">
      <alignment vertical="center"/>
    </xf>
    <xf numFmtId="0" fontId="3" fillId="0" borderId="1" xfId="2" applyFont="1" applyBorder="1" applyAlignment="1" applyProtection="1">
      <alignment horizontal="center" vertical="center"/>
    </xf>
    <xf numFmtId="0" fontId="4" fillId="0" borderId="5" xfId="2" applyFont="1" applyBorder="1" applyAlignment="1" applyProtection="1">
      <alignment horizontal="center" vertical="center" wrapText="1"/>
    </xf>
    <xf numFmtId="4" fontId="3" fillId="2" borderId="3" xfId="2" applyNumberFormat="1" applyFont="1" applyFill="1" applyBorder="1" applyAlignment="1" applyProtection="1">
      <alignment vertical="center"/>
      <protection locked="0"/>
    </xf>
    <xf numFmtId="2" fontId="3" fillId="2" borderId="4" xfId="2" applyNumberFormat="1" applyFont="1" applyFill="1" applyBorder="1" applyAlignment="1" applyProtection="1">
      <alignment horizontal="center"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0" borderId="9" xfId="2" applyNumberFormat="1" applyFont="1" applyFill="1" applyBorder="1" applyAlignment="1" applyProtection="1">
      <alignment horizontal="right" vertical="center"/>
    </xf>
    <xf numFmtId="4" fontId="3" fillId="2" borderId="4" xfId="2" applyNumberFormat="1" applyFont="1" applyFill="1" applyBorder="1" applyAlignment="1" applyProtection="1">
      <alignment vertical="center"/>
      <protection locked="0"/>
    </xf>
    <xf numFmtId="3" fontId="3" fillId="0" borderId="1" xfId="2" applyNumberFormat="1" applyFont="1" applyBorder="1" applyAlignment="1" applyProtection="1">
      <alignment horizontal="right" vertical="center"/>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23" xfId="2" applyFont="1" applyFill="1" applyBorder="1" applyAlignment="1" applyProtection="1">
      <alignment horizontal="center" vertical="center" wrapText="1"/>
    </xf>
    <xf numFmtId="0" fontId="37" fillId="0" borderId="21" xfId="2" applyFont="1" applyFill="1" applyBorder="1" applyAlignment="1" applyProtection="1">
      <alignment horizontal="center" vertical="center" wrapText="1"/>
    </xf>
    <xf numFmtId="0" fontId="37" fillId="0" borderId="24" xfId="2"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xf>
    <xf numFmtId="0" fontId="12" fillId="7" borderId="21"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4" fillId="5" borderId="2" xfId="2" applyFont="1" applyFill="1" applyBorder="1" applyAlignment="1" applyProtection="1">
      <alignment horizontal="left" vertical="center"/>
    </xf>
    <xf numFmtId="0" fontId="4" fillId="5" borderId="4" xfId="2" applyFont="1" applyFill="1" applyBorder="1" applyAlignment="1" applyProtection="1">
      <alignment horizontal="left" vertical="center"/>
    </xf>
    <xf numFmtId="0" fontId="4" fillId="3" borderId="5" xfId="2" applyFont="1" applyFill="1" applyBorder="1" applyAlignment="1" applyProtection="1">
      <alignment horizontal="center" vertical="center" wrapText="1"/>
    </xf>
    <xf numFmtId="0" fontId="4" fillId="3" borderId="6"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0" borderId="23" xfId="2" applyFont="1" applyFill="1" applyBorder="1" applyAlignment="1" applyProtection="1">
      <alignment horizontal="center" vertical="center" wrapText="1"/>
    </xf>
    <xf numFmtId="0" fontId="4" fillId="0" borderId="21" xfId="2" applyFont="1" applyFill="1" applyBorder="1" applyAlignment="1" applyProtection="1">
      <alignment horizontal="center" vertical="center" wrapText="1"/>
    </xf>
    <xf numFmtId="0" fontId="4" fillId="0" borderId="24" xfId="2" applyFont="1" applyFill="1" applyBorder="1" applyAlignment="1" applyProtection="1">
      <alignment horizontal="center" vertical="center" wrapText="1"/>
    </xf>
    <xf numFmtId="0" fontId="4" fillId="8" borderId="16" xfId="2" applyFont="1" applyFill="1" applyBorder="1" applyAlignment="1" applyProtection="1">
      <alignment horizontal="left" vertical="center" wrapText="1"/>
    </xf>
    <xf numFmtId="0" fontId="4" fillId="8" borderId="17" xfId="2" applyFont="1" applyFill="1" applyBorder="1" applyAlignment="1" applyProtection="1">
      <alignment horizontal="left" vertical="center" wrapText="1"/>
    </xf>
    <xf numFmtId="0" fontId="4" fillId="8" borderId="26" xfId="2" applyFont="1" applyFill="1" applyBorder="1" applyAlignment="1" applyProtection="1">
      <alignment horizontal="left" vertical="center" wrapText="1"/>
    </xf>
    <xf numFmtId="0" fontId="4" fillId="8" borderId="22" xfId="2" applyFont="1" applyFill="1" applyBorder="1" applyAlignment="1" applyProtection="1">
      <alignment horizontal="left" vertical="center" wrapText="1"/>
    </xf>
    <xf numFmtId="0" fontId="4" fillId="8" borderId="19" xfId="2" applyFont="1" applyFill="1" applyBorder="1" applyAlignment="1" applyProtection="1">
      <alignment horizontal="left" vertical="center" wrapText="1"/>
    </xf>
    <xf numFmtId="0" fontId="4" fillId="8" borderId="27" xfId="2" applyFont="1" applyFill="1" applyBorder="1" applyAlignment="1" applyProtection="1">
      <alignment horizontal="left"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3" fillId="3" borderId="5" xfId="0" applyFont="1" applyFill="1" applyBorder="1" applyAlignment="1" applyProtection="1">
      <alignment horizontal="center" vertical="center" wrapText="1"/>
    </xf>
    <xf numFmtId="0" fontId="43" fillId="3" borderId="6" xfId="0" applyFont="1" applyFill="1" applyBorder="1" applyAlignment="1" applyProtection="1">
      <alignment horizontal="center" vertical="center" wrapText="1"/>
    </xf>
    <xf numFmtId="0" fontId="43" fillId="3" borderId="9" xfId="0" applyFont="1" applyFill="1" applyBorder="1" applyAlignment="1" applyProtection="1">
      <alignment horizontal="center" vertical="center" wrapText="1"/>
    </xf>
    <xf numFmtId="0" fontId="3" fillId="0" borderId="16" xfId="2" applyFont="1" applyFill="1" applyBorder="1" applyAlignment="1" applyProtection="1">
      <alignment horizontal="left" vertical="center"/>
    </xf>
    <xf numFmtId="0" fontId="3" fillId="0" borderId="38" xfId="2" applyFont="1" applyFill="1" applyBorder="1" applyAlignment="1" applyProtection="1">
      <alignment horizontal="left" vertical="center"/>
    </xf>
    <xf numFmtId="0" fontId="3" fillId="0" borderId="22" xfId="2" applyFont="1" applyFill="1" applyBorder="1" applyAlignment="1" applyProtection="1">
      <alignment horizontal="left" vertical="center"/>
    </xf>
    <xf numFmtId="0" fontId="3" fillId="0" borderId="37"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protection locked="0"/>
    </xf>
    <xf numFmtId="4" fontId="3" fillId="0" borderId="25" xfId="2" applyNumberFormat="1" applyFont="1" applyFill="1" applyBorder="1" applyAlignment="1" applyProtection="1">
      <alignment horizontal="right" vertical="center"/>
      <protection locked="0"/>
    </xf>
    <xf numFmtId="0" fontId="4" fillId="0" borderId="1" xfId="2" applyFont="1" applyBorder="1" applyAlignment="1" applyProtection="1">
      <alignment horizontal="center" vertical="center" wrapText="1"/>
    </xf>
    <xf numFmtId="0" fontId="3" fillId="0" borderId="12" xfId="2" applyFont="1" applyBorder="1" applyAlignment="1" applyProtection="1">
      <alignment horizontal="left" vertical="center" wrapText="1"/>
    </xf>
    <xf numFmtId="0" fontId="3" fillId="0" borderId="8" xfId="2" applyFont="1" applyBorder="1" applyAlignment="1" applyProtection="1">
      <alignment horizontal="left" vertical="center" wrapText="1"/>
    </xf>
    <xf numFmtId="0" fontId="3" fillId="0" borderId="13" xfId="2" applyFont="1" applyBorder="1" applyAlignment="1" applyProtection="1">
      <alignment horizontal="left" vertical="center" wrapText="1"/>
    </xf>
    <xf numFmtId="0" fontId="37" fillId="7" borderId="2" xfId="2" applyFont="1" applyFill="1" applyBorder="1" applyAlignment="1" applyProtection="1">
      <alignment horizontal="left" vertical="center"/>
    </xf>
    <xf numFmtId="0" fontId="37" fillId="7" borderId="4" xfId="2" applyFont="1" applyFill="1" applyBorder="1" applyAlignment="1" applyProtection="1">
      <alignment horizontal="left" vertical="center"/>
    </xf>
    <xf numFmtId="0" fontId="4" fillId="6" borderId="2" xfId="2" applyFont="1" applyFill="1" applyBorder="1" applyAlignment="1" applyProtection="1">
      <alignment horizontal="left" vertical="center"/>
    </xf>
    <xf numFmtId="0" fontId="4" fillId="6" borderId="4" xfId="2" applyFont="1" applyFill="1" applyBorder="1" applyAlignment="1" applyProtection="1">
      <alignment horizontal="left" vertical="center"/>
    </xf>
    <xf numFmtId="0" fontId="3" fillId="0" borderId="12" xfId="2" applyFont="1" applyBorder="1" applyAlignment="1" applyProtection="1">
      <alignment horizontal="left" vertical="center"/>
    </xf>
    <xf numFmtId="0" fontId="3" fillId="0" borderId="7" xfId="2" applyFont="1" applyBorder="1" applyAlignment="1" applyProtection="1">
      <alignment horizontal="left" vertical="center"/>
    </xf>
    <xf numFmtId="0" fontId="4" fillId="0" borderId="2"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xf>
    <xf numFmtId="4" fontId="3" fillId="0" borderId="25" xfId="2" applyNumberFormat="1" applyFont="1" applyFill="1" applyBorder="1" applyAlignment="1" applyProtection="1">
      <alignment horizontal="right" vertical="center"/>
    </xf>
    <xf numFmtId="0" fontId="37" fillId="0" borderId="23" xfId="2"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13" fillId="0" borderId="2"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37" fillId="0" borderId="39" xfId="2" applyFont="1" applyBorder="1" applyAlignment="1" applyProtection="1">
      <alignment horizontal="center" vertical="center" wrapText="1"/>
    </xf>
    <xf numFmtId="0" fontId="37" fillId="0" borderId="42" xfId="2" applyFont="1" applyBorder="1" applyAlignment="1" applyProtection="1">
      <alignment horizontal="center" vertical="center" wrapText="1"/>
    </xf>
    <xf numFmtId="0" fontId="37" fillId="0" borderId="41" xfId="2" applyFont="1" applyBorder="1" applyAlignment="1" applyProtection="1">
      <alignment horizontal="center" vertical="center" wrapText="1"/>
    </xf>
    <xf numFmtId="0" fontId="37" fillId="0" borderId="40" xfId="2" applyFont="1" applyBorder="1" applyAlignment="1" applyProtection="1">
      <alignment horizontal="center" vertical="center" wrapText="1"/>
    </xf>
    <xf numFmtId="0" fontId="13" fillId="0" borderId="3" xfId="2" applyFont="1" applyFill="1" applyBorder="1" applyAlignment="1" applyProtection="1">
      <alignment horizontal="left" vertical="center"/>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xf>
    <xf numFmtId="0" fontId="37" fillId="0" borderId="13"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9"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3"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60">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949778</xdr:colOff>
      <xdr:row>9</xdr:row>
      <xdr:rowOff>66675</xdr:rowOff>
    </xdr:from>
    <xdr:to>
      <xdr:col>15</xdr:col>
      <xdr:colOff>942975</xdr:colOff>
      <xdr:row>17</xdr:row>
      <xdr:rowOff>68036</xdr:rowOff>
    </xdr:to>
    <xdr:cxnSp macro="">
      <xdr:nvCxnSpPr>
        <xdr:cNvPr id="8" name="Connecteur droit 8"/>
        <xdr:cNvCxnSpPr/>
      </xdr:nvCxnSpPr>
      <xdr:spPr>
        <a:xfrm flipV="1">
          <a:off x="7426778" y="2352675"/>
          <a:ext cx="2288722" cy="20968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xdr:colOff>
      <xdr:row>2</xdr:row>
      <xdr:rowOff>177234</xdr:rowOff>
    </xdr:from>
    <xdr:to>
      <xdr:col>19</xdr:col>
      <xdr:colOff>197303</xdr:colOff>
      <xdr:row>9</xdr:row>
      <xdr:rowOff>57149</xdr:rowOff>
    </xdr:to>
    <xdr:sp macro="" textlink="">
      <xdr:nvSpPr>
        <xdr:cNvPr id="5" name="Rectangle 4"/>
        <xdr:cNvSpPr/>
      </xdr:nvSpPr>
      <xdr:spPr>
        <a:xfrm>
          <a:off x="9726385" y="112973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458194</xdr:colOff>
      <xdr:row>1</xdr:row>
      <xdr:rowOff>127350</xdr:rowOff>
    </xdr:to>
    <xdr:sp macro="" textlink="">
      <xdr:nvSpPr>
        <xdr:cNvPr id="4" name="ZoneTexte 3"/>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949778</xdr:colOff>
      <xdr:row>9</xdr:row>
      <xdr:rowOff>57150</xdr:rowOff>
    </xdr:from>
    <xdr:to>
      <xdr:col>16</xdr:col>
      <xdr:colOff>38100</xdr:colOff>
      <xdr:row>17</xdr:row>
      <xdr:rowOff>68036</xdr:rowOff>
    </xdr:to>
    <xdr:cxnSp macro="">
      <xdr:nvCxnSpPr>
        <xdr:cNvPr id="2" name="Connecteur droit 8"/>
        <xdr:cNvCxnSpPr/>
      </xdr:nvCxnSpPr>
      <xdr:spPr>
        <a:xfrm flipV="1">
          <a:off x="7426778" y="2724150"/>
          <a:ext cx="2336347" cy="21063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xdr:colOff>
      <xdr:row>2</xdr:row>
      <xdr:rowOff>177234</xdr:rowOff>
    </xdr:from>
    <xdr:to>
      <xdr:col>19</xdr:col>
      <xdr:colOff>197303</xdr:colOff>
      <xdr:row>9</xdr:row>
      <xdr:rowOff>57149</xdr:rowOff>
    </xdr:to>
    <xdr:sp macro="" textlink="">
      <xdr:nvSpPr>
        <xdr:cNvPr id="3" name="Rectangle 2"/>
        <xdr:cNvSpPr/>
      </xdr:nvSpPr>
      <xdr:spPr>
        <a:xfrm>
          <a:off x="9726385" y="1129734"/>
          <a:ext cx="1910443" cy="1594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458194</xdr:colOff>
      <xdr:row>1</xdr:row>
      <xdr:rowOff>127350</xdr:rowOff>
    </xdr:to>
    <xdr:sp macro="" textlink="">
      <xdr:nvSpPr>
        <xdr:cNvPr id="4" name="ZoneTexte 3"/>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949778</xdr:colOff>
      <xdr:row>9</xdr:row>
      <xdr:rowOff>104775</xdr:rowOff>
    </xdr:from>
    <xdr:to>
      <xdr:col>16</xdr:col>
      <xdr:colOff>0</xdr:colOff>
      <xdr:row>17</xdr:row>
      <xdr:rowOff>68036</xdr:rowOff>
    </xdr:to>
    <xdr:cxnSp macro="">
      <xdr:nvCxnSpPr>
        <xdr:cNvPr id="2" name="Connecteur droit 8"/>
        <xdr:cNvCxnSpPr/>
      </xdr:nvCxnSpPr>
      <xdr:spPr>
        <a:xfrm flipV="1">
          <a:off x="7426778" y="2771775"/>
          <a:ext cx="2298247" cy="2058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xdr:colOff>
      <xdr:row>2</xdr:row>
      <xdr:rowOff>177234</xdr:rowOff>
    </xdr:from>
    <xdr:to>
      <xdr:col>19</xdr:col>
      <xdr:colOff>197303</xdr:colOff>
      <xdr:row>9</xdr:row>
      <xdr:rowOff>57149</xdr:rowOff>
    </xdr:to>
    <xdr:sp macro="" textlink="">
      <xdr:nvSpPr>
        <xdr:cNvPr id="3" name="Rectangle 2"/>
        <xdr:cNvSpPr/>
      </xdr:nvSpPr>
      <xdr:spPr>
        <a:xfrm>
          <a:off x="9726385" y="1129734"/>
          <a:ext cx="1910443" cy="1594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458194</xdr:colOff>
      <xdr:row>1</xdr:row>
      <xdr:rowOff>127350</xdr:rowOff>
    </xdr:to>
    <xdr:sp macro="" textlink="">
      <xdr:nvSpPr>
        <xdr:cNvPr id="4" name="ZoneTexte 3"/>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4700</xdr:colOff>
      <xdr:row>0</xdr:row>
      <xdr:rowOff>8323</xdr:rowOff>
    </xdr:from>
    <xdr:to>
      <xdr:col>1</xdr:col>
      <xdr:colOff>462894</xdr:colOff>
      <xdr:row>1</xdr:row>
      <xdr:rowOff>135673</xdr:rowOff>
    </xdr:to>
    <xdr:sp macro="" textlink="">
      <xdr:nvSpPr>
        <xdr:cNvPr id="2" name="ZoneTexte 1"/>
        <xdr:cNvSpPr txBox="1"/>
      </xdr:nvSpPr>
      <xdr:spPr>
        <a:xfrm rot="20992706">
          <a:off x="4700" y="8323"/>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zoomScaleNormal="100" workbookViewId="0">
      <selection activeCell="D14" sqref="D14"/>
    </sheetView>
  </sheetViews>
  <sheetFormatPr defaultColWidth="11.42578125" defaultRowHeight="15" customHeight="1"/>
  <cols>
    <col min="1" max="1" width="2.85546875" style="14" customWidth="1"/>
    <col min="2" max="2" width="38.5703125" style="14" customWidth="1"/>
    <col min="3" max="8" width="14.28515625" style="14" customWidth="1"/>
    <col min="9" max="9" width="2.85546875" style="14" customWidth="1"/>
    <col min="10" max="16384" width="11.42578125" style="14"/>
  </cols>
  <sheetData>
    <row r="1" spans="2:13" ht="15" customHeight="1" thickBot="1"/>
    <row r="2" spans="2:13" ht="60" customHeight="1" thickBot="1">
      <c r="B2" s="163" t="s">
        <v>158</v>
      </c>
      <c r="C2" s="164"/>
      <c r="D2" s="164"/>
      <c r="E2" s="164"/>
      <c r="F2" s="164"/>
      <c r="G2" s="164"/>
      <c r="H2" s="165"/>
      <c r="I2" s="36"/>
      <c r="J2" s="97" t="str">
        <f>IF(AND(C9&lt;&gt;"",C14&lt;&gt;"",D14&lt;&gt;"",E14&lt;&gt;"",F14&lt;&gt;"",G14&lt;&gt;"",H14&lt;&gt;"",D18&lt;&gt;"",D20&lt;&gt;"",D22&lt;&gt;"",C26&lt;&gt;"",C27&lt;&gt;"",C28&lt;&gt;"",C29&lt;&gt;"",C43&lt;&gt;""),"OK","NOK")</f>
        <v>NOK</v>
      </c>
    </row>
    <row r="3" spans="2:13" ht="15" customHeight="1">
      <c r="B3" s="37"/>
      <c r="C3" s="37"/>
      <c r="D3" s="37"/>
      <c r="E3" s="37"/>
      <c r="F3" s="37"/>
      <c r="G3" s="37"/>
      <c r="H3" s="37"/>
      <c r="I3" s="36"/>
    </row>
    <row r="4" spans="2:13" ht="15" customHeight="1">
      <c r="B4" s="38"/>
      <c r="C4" s="39"/>
      <c r="D4" s="39"/>
      <c r="E4" s="39"/>
      <c r="F4" s="39"/>
      <c r="G4" s="39"/>
      <c r="H4" s="40"/>
      <c r="I4" s="37"/>
    </row>
    <row r="5" spans="2:13" ht="15" customHeight="1">
      <c r="B5" s="41" t="s">
        <v>22</v>
      </c>
      <c r="C5" s="169"/>
      <c r="D5" s="170"/>
      <c r="E5" s="170"/>
      <c r="F5" s="170"/>
      <c r="G5" s="170"/>
      <c r="H5" s="171"/>
      <c r="I5" s="42"/>
    </row>
    <row r="6" spans="2:13" ht="15" customHeight="1">
      <c r="B6" s="44"/>
      <c r="C6" s="42"/>
      <c r="D6" s="11"/>
      <c r="E6" s="42"/>
      <c r="F6" s="42"/>
      <c r="G6" s="42"/>
      <c r="H6" s="43"/>
      <c r="I6" s="42"/>
    </row>
    <row r="7" spans="2:13" ht="15" customHeight="1">
      <c r="B7" s="41" t="s">
        <v>81</v>
      </c>
      <c r="C7" s="169"/>
      <c r="D7" s="170"/>
      <c r="E7" s="170"/>
      <c r="F7" s="170"/>
      <c r="G7" s="170"/>
      <c r="H7" s="171"/>
      <c r="I7" s="42"/>
    </row>
    <row r="8" spans="2:13" ht="15" customHeight="1">
      <c r="B8" s="44"/>
      <c r="C8" s="42"/>
      <c r="D8" s="11"/>
      <c r="E8" s="42"/>
      <c r="F8" s="42"/>
      <c r="G8" s="42"/>
      <c r="H8" s="43"/>
      <c r="I8" s="42"/>
    </row>
    <row r="9" spans="2:13" ht="15" customHeight="1">
      <c r="B9" s="41" t="s">
        <v>159</v>
      </c>
      <c r="C9" s="94"/>
      <c r="D9" s="42"/>
      <c r="E9" s="11"/>
      <c r="F9" s="11"/>
      <c r="G9" s="42"/>
      <c r="H9" s="61"/>
      <c r="I9" s="42"/>
    </row>
    <row r="10" spans="2:13" ht="15" customHeight="1">
      <c r="B10" s="44"/>
      <c r="C10" s="42"/>
      <c r="D10" s="11"/>
      <c r="E10" s="42"/>
      <c r="F10" s="42"/>
      <c r="G10" s="42"/>
      <c r="H10" s="61"/>
      <c r="I10" s="42"/>
    </row>
    <row r="11" spans="2:13" ht="15" customHeight="1">
      <c r="B11" s="44" t="s">
        <v>23</v>
      </c>
      <c r="C11" s="172"/>
      <c r="D11" s="173"/>
      <c r="E11" s="173"/>
      <c r="F11" s="173"/>
      <c r="G11" s="173"/>
      <c r="H11" s="174"/>
      <c r="I11" s="42"/>
    </row>
    <row r="12" spans="2:13" ht="15" customHeight="1">
      <c r="B12" s="44"/>
      <c r="C12" s="175"/>
      <c r="D12" s="176"/>
      <c r="E12" s="176"/>
      <c r="F12" s="176"/>
      <c r="G12" s="176"/>
      <c r="H12" s="177"/>
      <c r="I12" s="42"/>
    </row>
    <row r="13" spans="2:13" ht="15" customHeight="1" thickBot="1">
      <c r="B13" s="44"/>
      <c r="C13" s="11"/>
      <c r="D13" s="42"/>
      <c r="E13" s="42"/>
      <c r="F13" s="42"/>
      <c r="G13" s="42"/>
      <c r="H13" s="43"/>
      <c r="I13" s="42"/>
    </row>
    <row r="14" spans="2:13" ht="15" customHeight="1" thickBot="1">
      <c r="B14" s="45" t="s">
        <v>35</v>
      </c>
      <c r="C14" s="64"/>
      <c r="D14" s="64"/>
      <c r="E14" s="64"/>
      <c r="F14" s="64"/>
      <c r="G14" s="64"/>
      <c r="H14" s="64"/>
      <c r="I14" s="42"/>
      <c r="J14" s="71" t="str">
        <f>C14&amp;D14&amp;E14&amp;F14&amp;G14&amp;H14</f>
        <v/>
      </c>
      <c r="M14" s="46"/>
    </row>
    <row r="15" spans="2:13" ht="15" customHeight="1">
      <c r="B15" s="56" t="s">
        <v>36</v>
      </c>
      <c r="C15" s="47"/>
      <c r="D15" s="48"/>
      <c r="E15" s="48"/>
      <c r="F15" s="48"/>
      <c r="G15" s="48"/>
      <c r="H15" s="49"/>
      <c r="I15" s="42"/>
    </row>
    <row r="16" spans="2:13" ht="15" customHeight="1">
      <c r="B16" s="50"/>
      <c r="D16" s="42"/>
      <c r="E16" s="42"/>
      <c r="F16" s="42"/>
      <c r="G16" s="42"/>
      <c r="H16" s="42"/>
      <c r="I16" s="42"/>
    </row>
    <row r="17" spans="2:9" ht="15" customHeight="1">
      <c r="B17" s="51"/>
      <c r="C17" s="53"/>
      <c r="D17" s="39" t="s">
        <v>67</v>
      </c>
      <c r="E17" s="52"/>
      <c r="F17" s="53"/>
      <c r="G17" s="53"/>
      <c r="H17" s="54"/>
      <c r="I17" s="42"/>
    </row>
    <row r="18" spans="2:9" ht="15" customHeight="1">
      <c r="B18" s="41" t="s">
        <v>98</v>
      </c>
      <c r="C18" s="78" t="s">
        <v>32</v>
      </c>
      <c r="D18" s="95"/>
      <c r="E18" s="11"/>
      <c r="F18" s="42"/>
      <c r="G18" s="42"/>
      <c r="H18" s="43"/>
      <c r="I18" s="42"/>
    </row>
    <row r="19" spans="2:9" ht="15" customHeight="1">
      <c r="B19" s="65"/>
      <c r="C19" s="42"/>
      <c r="D19" s="42"/>
      <c r="E19" s="11"/>
      <c r="F19" s="42"/>
      <c r="G19" s="42"/>
      <c r="H19" s="43"/>
      <c r="I19" s="42"/>
    </row>
    <row r="20" spans="2:9" ht="15" customHeight="1">
      <c r="B20" s="41" t="s">
        <v>99</v>
      </c>
      <c r="C20" s="69" t="s">
        <v>69</v>
      </c>
      <c r="D20" s="95"/>
      <c r="E20" s="11"/>
      <c r="F20" s="42"/>
      <c r="G20" s="42"/>
      <c r="H20" s="43"/>
      <c r="I20" s="42"/>
    </row>
    <row r="21" spans="2:9" ht="15" customHeight="1">
      <c r="B21" s="65"/>
      <c r="C21" s="42"/>
      <c r="D21" s="42"/>
      <c r="E21" s="11"/>
      <c r="F21" s="42"/>
      <c r="G21" s="42"/>
      <c r="H21" s="43"/>
      <c r="I21" s="42"/>
    </row>
    <row r="22" spans="2:9" ht="15" customHeight="1">
      <c r="B22" s="41" t="s">
        <v>100</v>
      </c>
      <c r="C22" s="70" t="s">
        <v>33</v>
      </c>
      <c r="D22" s="95"/>
      <c r="E22" s="11"/>
      <c r="F22" s="55"/>
      <c r="G22" s="55"/>
      <c r="H22" s="72"/>
      <c r="I22" s="42"/>
    </row>
    <row r="23" spans="2:9" ht="15" customHeight="1">
      <c r="B23" s="56"/>
      <c r="C23" s="47"/>
      <c r="D23" s="66"/>
      <c r="E23" s="67"/>
      <c r="F23" s="67"/>
      <c r="G23" s="67"/>
      <c r="H23" s="73"/>
    </row>
    <row r="24" spans="2:9" ht="15" customHeight="1">
      <c r="B24" s="58"/>
    </row>
    <row r="25" spans="2:9" ht="15" customHeight="1">
      <c r="B25" s="51"/>
      <c r="C25" s="52"/>
      <c r="D25" s="52"/>
      <c r="E25" s="52"/>
      <c r="F25" s="52"/>
      <c r="G25" s="52"/>
      <c r="H25" s="59"/>
    </row>
    <row r="26" spans="2:9" ht="15" customHeight="1">
      <c r="B26" s="41" t="s">
        <v>29</v>
      </c>
      <c r="C26" s="160"/>
      <c r="D26" s="161"/>
      <c r="E26" s="161"/>
      <c r="F26" s="161"/>
      <c r="G26" s="161"/>
      <c r="H26" s="162"/>
      <c r="I26" s="42"/>
    </row>
    <row r="27" spans="2:9" ht="15" customHeight="1">
      <c r="B27" s="34" t="s">
        <v>37</v>
      </c>
      <c r="C27" s="160"/>
      <c r="D27" s="161"/>
      <c r="E27" s="161"/>
      <c r="F27" s="161"/>
      <c r="G27" s="161"/>
      <c r="H27" s="162"/>
      <c r="I27" s="42"/>
    </row>
    <row r="28" spans="2:9" ht="15" customHeight="1">
      <c r="B28" s="44" t="s">
        <v>82</v>
      </c>
      <c r="C28" s="160"/>
      <c r="D28" s="161"/>
      <c r="E28" s="161"/>
      <c r="F28" s="161"/>
      <c r="G28" s="161"/>
      <c r="H28" s="162"/>
      <c r="I28" s="42"/>
    </row>
    <row r="29" spans="2:9" ht="15" customHeight="1">
      <c r="B29" s="44" t="s">
        <v>83</v>
      </c>
      <c r="C29" s="160"/>
      <c r="D29" s="161"/>
      <c r="E29" s="161"/>
      <c r="F29" s="161"/>
      <c r="G29" s="161"/>
      <c r="H29" s="162"/>
      <c r="I29" s="42"/>
    </row>
    <row r="30" spans="2:9" ht="15" customHeight="1">
      <c r="B30" s="34"/>
      <c r="C30" s="60"/>
      <c r="D30" s="11"/>
      <c r="E30" s="60"/>
      <c r="F30" s="60"/>
      <c r="G30" s="60"/>
      <c r="H30" s="74"/>
    </row>
    <row r="31" spans="2:9" ht="15" customHeight="1">
      <c r="B31" s="41" t="s">
        <v>30</v>
      </c>
      <c r="C31" s="160"/>
      <c r="D31" s="161"/>
      <c r="E31" s="161"/>
      <c r="F31" s="161"/>
      <c r="G31" s="161"/>
      <c r="H31" s="162"/>
      <c r="I31" s="42"/>
    </row>
    <row r="32" spans="2:9" ht="15" customHeight="1">
      <c r="B32" s="34" t="s">
        <v>37</v>
      </c>
      <c r="C32" s="160"/>
      <c r="D32" s="161"/>
      <c r="E32" s="161"/>
      <c r="F32" s="161"/>
      <c r="G32" s="161"/>
      <c r="H32" s="162"/>
      <c r="I32" s="42"/>
    </row>
    <row r="33" spans="2:13" ht="15" customHeight="1">
      <c r="B33" s="44" t="s">
        <v>82</v>
      </c>
      <c r="C33" s="160"/>
      <c r="D33" s="161"/>
      <c r="E33" s="161"/>
      <c r="F33" s="161"/>
      <c r="G33" s="161"/>
      <c r="H33" s="162"/>
      <c r="I33" s="42"/>
      <c r="M33" s="68"/>
    </row>
    <row r="34" spans="2:13" ht="15" customHeight="1">
      <c r="B34" s="44" t="s">
        <v>83</v>
      </c>
      <c r="C34" s="160"/>
      <c r="D34" s="161"/>
      <c r="E34" s="161"/>
      <c r="F34" s="161"/>
      <c r="G34" s="161"/>
      <c r="H34" s="162"/>
      <c r="I34" s="42"/>
    </row>
    <row r="35" spans="2:13" ht="15" customHeight="1">
      <c r="B35" s="34"/>
      <c r="C35" s="60"/>
      <c r="D35" s="11"/>
      <c r="E35" s="60"/>
      <c r="F35" s="60"/>
      <c r="G35" s="60"/>
      <c r="H35" s="74"/>
    </row>
    <row r="36" spans="2:13" ht="15" customHeight="1">
      <c r="B36" s="41" t="s">
        <v>31</v>
      </c>
      <c r="C36" s="160"/>
      <c r="D36" s="161"/>
      <c r="E36" s="161"/>
      <c r="F36" s="161"/>
      <c r="G36" s="161"/>
      <c r="H36" s="162"/>
      <c r="I36" s="42"/>
    </row>
    <row r="37" spans="2:13" ht="15" customHeight="1">
      <c r="B37" s="34" t="s">
        <v>37</v>
      </c>
      <c r="C37" s="160"/>
      <c r="D37" s="161"/>
      <c r="E37" s="161"/>
      <c r="F37" s="161"/>
      <c r="G37" s="161"/>
      <c r="H37" s="162"/>
      <c r="I37" s="42"/>
    </row>
    <row r="38" spans="2:13" ht="15" customHeight="1">
      <c r="B38" s="44" t="s">
        <v>82</v>
      </c>
      <c r="C38" s="160"/>
      <c r="D38" s="161"/>
      <c r="E38" s="161"/>
      <c r="F38" s="161"/>
      <c r="G38" s="161"/>
      <c r="H38" s="162"/>
      <c r="I38" s="42"/>
    </row>
    <row r="39" spans="2:13" ht="15" customHeight="1">
      <c r="B39" s="44" t="s">
        <v>83</v>
      </c>
      <c r="C39" s="160"/>
      <c r="D39" s="161"/>
      <c r="E39" s="161"/>
      <c r="F39" s="161"/>
      <c r="G39" s="161"/>
      <c r="H39" s="162"/>
      <c r="I39" s="42"/>
    </row>
    <row r="40" spans="2:13" ht="15" customHeight="1">
      <c r="B40" s="62"/>
      <c r="C40" s="47"/>
      <c r="D40" s="47"/>
      <c r="E40" s="47"/>
      <c r="F40" s="47"/>
      <c r="G40" s="47"/>
      <c r="H40" s="57"/>
    </row>
    <row r="41" spans="2:13" ht="15" customHeight="1">
      <c r="B41" s="11"/>
      <c r="C41" s="11"/>
      <c r="D41" s="11"/>
      <c r="E41" s="11"/>
      <c r="F41" s="11"/>
      <c r="G41" s="11"/>
      <c r="H41" s="11"/>
    </row>
    <row r="42" spans="2:13" ht="15" customHeight="1">
      <c r="B42" s="63"/>
      <c r="C42" s="52"/>
      <c r="D42" s="52"/>
      <c r="E42" s="52"/>
      <c r="F42" s="52"/>
      <c r="G42" s="52"/>
      <c r="H42" s="59"/>
    </row>
    <row r="43" spans="2:13" ht="15" customHeight="1">
      <c r="B43" s="35" t="s">
        <v>84</v>
      </c>
      <c r="C43" s="96"/>
      <c r="D43" s="11"/>
      <c r="E43" s="11"/>
      <c r="F43" s="11"/>
      <c r="G43" s="11"/>
      <c r="H43" s="61"/>
    </row>
    <row r="44" spans="2:13" ht="15" customHeight="1">
      <c r="B44" s="62"/>
      <c r="C44" s="47"/>
      <c r="D44" s="47"/>
      <c r="E44" s="47"/>
      <c r="F44" s="47"/>
      <c r="G44" s="47"/>
      <c r="H44" s="57"/>
    </row>
    <row r="45" spans="2:13" ht="15" customHeight="1" thickBot="1"/>
    <row r="46" spans="2:13" ht="30" customHeight="1" thickBot="1">
      <c r="B46" s="166" t="s">
        <v>66</v>
      </c>
      <c r="C46" s="167"/>
      <c r="D46" s="167"/>
      <c r="E46" s="167"/>
      <c r="F46" s="167"/>
      <c r="G46" s="167"/>
      <c r="H46" s="168"/>
    </row>
  </sheetData>
  <sheetProtection algorithmName="SHA-512" hashValue="N3ahWGIostc0CY/PP3n8eZyWkhM8CGdpi5Fyh7WAz0n3g2SB0r1KRHvLtsarGq2CjNC0NZVpSMLT2zPo8Lsm2Q==" saltValue="0HDia3CeboF53msN7EdigQ==" spinCount="100000" sheet="1" objects="1" scenarios="1" selectLockedCells="1"/>
  <mergeCells count="18">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 ref="C37:H37"/>
    <mergeCell ref="C38:H38"/>
    <mergeCell ref="C39:H39"/>
    <mergeCell ref="B2:H2"/>
  </mergeCells>
  <conditionalFormatting sqref="B2">
    <cfRule type="expression" dxfId="59" priority="1">
      <formula>$J$2="OK"</formula>
    </cfRule>
    <cfRule type="expression" dxfId="58"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0"/>
  <sheetViews>
    <sheetView showGridLines="0" zoomScaleNormal="100" workbookViewId="0">
      <selection activeCell="F30" sqref="F30"/>
    </sheetView>
  </sheetViews>
  <sheetFormatPr defaultColWidth="11.42578125" defaultRowHeight="15" customHeight="1"/>
  <cols>
    <col min="1" max="1" width="2.85546875" style="1" customWidth="1"/>
    <col min="2" max="2" width="8.5703125" style="1" customWidth="1"/>
    <col min="3" max="3" width="37.140625" style="1" customWidth="1"/>
    <col min="4" max="10" width="14.28515625" style="1" customWidth="1"/>
    <col min="11" max="11" width="2.85546875" style="1" customWidth="1"/>
    <col min="12" max="12" width="14.28515625" style="1" customWidth="1"/>
    <col min="13" max="13" width="2.85546875" style="1" customWidth="1"/>
    <col min="14" max="14" width="14.42578125" style="1" customWidth="1"/>
    <col min="15" max="15" width="2.85546875" style="1" customWidth="1"/>
    <col min="16" max="16" width="14.28515625" style="1" customWidth="1"/>
    <col min="17" max="17" width="2.85546875" style="1" customWidth="1"/>
    <col min="18" max="16384" width="11.42578125" style="1"/>
  </cols>
  <sheetData>
    <row r="1" spans="2:18" ht="15" customHeight="1" thickBot="1"/>
    <row r="2" spans="2:18" s="18" customFormat="1" ht="60" customHeight="1" thickBot="1">
      <c r="B2" s="183" t="s">
        <v>154</v>
      </c>
      <c r="C2" s="184"/>
      <c r="D2" s="184"/>
      <c r="E2" s="184"/>
      <c r="F2" s="184"/>
      <c r="G2" s="184"/>
      <c r="H2" s="184"/>
      <c r="I2" s="184"/>
      <c r="J2" s="184"/>
      <c r="K2" s="184"/>
      <c r="L2" s="184"/>
      <c r="M2" s="184"/>
      <c r="N2" s="184"/>
      <c r="O2" s="184"/>
      <c r="P2" s="185"/>
      <c r="R2" s="97" t="str">
        <f>IF(AND(E65&lt;&gt;"",E68&lt;&gt;""),"OK","NOK")</f>
        <v>NOK</v>
      </c>
    </row>
    <row r="3" spans="2:18" ht="15" customHeight="1" thickBot="1"/>
    <row r="4" spans="2:18">
      <c r="B4" s="186" t="s">
        <v>68</v>
      </c>
      <c r="C4" s="187"/>
      <c r="D4" s="187"/>
      <c r="E4" s="187"/>
      <c r="F4" s="187"/>
      <c r="G4" s="187"/>
      <c r="H4" s="187"/>
      <c r="I4" s="187"/>
      <c r="J4" s="187"/>
      <c r="K4" s="187"/>
      <c r="L4" s="187"/>
      <c r="M4" s="187"/>
      <c r="N4" s="187"/>
      <c r="O4" s="187"/>
      <c r="P4" s="188"/>
    </row>
    <row r="5" spans="2:18" ht="30" customHeight="1" thickBot="1">
      <c r="B5" s="189" t="s">
        <v>155</v>
      </c>
      <c r="C5" s="190"/>
      <c r="D5" s="190"/>
      <c r="E5" s="190"/>
      <c r="F5" s="190"/>
      <c r="G5" s="190"/>
      <c r="H5" s="190"/>
      <c r="I5" s="190"/>
      <c r="J5" s="190"/>
      <c r="K5" s="190"/>
      <c r="L5" s="190"/>
      <c r="M5" s="190"/>
      <c r="N5" s="190"/>
      <c r="O5" s="190"/>
      <c r="P5" s="191"/>
    </row>
    <row r="6" spans="2:18" ht="15" customHeight="1">
      <c r="B6" s="3"/>
      <c r="C6" s="3"/>
      <c r="D6" s="3"/>
      <c r="E6" s="3"/>
      <c r="F6" s="3"/>
      <c r="G6" s="3"/>
      <c r="H6" s="3"/>
    </row>
    <row r="7" spans="2:18" ht="15" customHeight="1">
      <c r="B7" s="10" t="s">
        <v>60</v>
      </c>
      <c r="C7" s="89"/>
      <c r="D7" s="195">
        <f>+'F1'!C7</f>
        <v>0</v>
      </c>
      <c r="E7" s="196"/>
      <c r="F7" s="196"/>
      <c r="G7" s="196"/>
      <c r="H7" s="196"/>
      <c r="I7" s="196"/>
      <c r="J7" s="196"/>
      <c r="K7" s="196"/>
      <c r="L7" s="197"/>
    </row>
    <row r="8" spans="2:18" ht="15" customHeight="1">
      <c r="B8" s="178" t="s">
        <v>95</v>
      </c>
      <c r="C8" s="179"/>
      <c r="D8" s="78" t="str">
        <f>+'F1'!C18</f>
        <v>SAS</v>
      </c>
      <c r="E8" s="79"/>
      <c r="F8" s="79"/>
      <c r="G8" s="79"/>
      <c r="H8" s="79"/>
      <c r="I8" s="79"/>
      <c r="J8" s="79"/>
      <c r="K8" s="79"/>
      <c r="L8" s="80"/>
    </row>
    <row r="9" spans="2:18" ht="15" customHeight="1">
      <c r="B9" s="81"/>
      <c r="C9" s="4"/>
      <c r="D9" s="82"/>
      <c r="E9" s="82"/>
      <c r="F9" s="82"/>
      <c r="G9" s="82"/>
      <c r="H9" s="2"/>
    </row>
    <row r="10" spans="2:18" ht="15" customHeight="1">
      <c r="B10" s="4"/>
      <c r="C10" s="4"/>
      <c r="D10" s="4"/>
      <c r="E10" s="4"/>
      <c r="F10" s="4"/>
      <c r="G10" s="4"/>
      <c r="H10" s="2"/>
    </row>
    <row r="11" spans="2:18" ht="15" customHeight="1">
      <c r="B11" s="2"/>
      <c r="C11" s="2"/>
      <c r="D11" s="151">
        <v>1</v>
      </c>
      <c r="E11" s="151" t="s">
        <v>173</v>
      </c>
      <c r="F11" s="151" t="s">
        <v>174</v>
      </c>
      <c r="G11" s="151" t="s">
        <v>175</v>
      </c>
      <c r="H11" s="151" t="s">
        <v>176</v>
      </c>
      <c r="I11" s="151">
        <v>2</v>
      </c>
    </row>
    <row r="12" spans="2:18" s="18" customFormat="1" ht="30" customHeight="1">
      <c r="B12" s="2"/>
      <c r="C12" s="2"/>
      <c r="D12" s="192" t="s">
        <v>74</v>
      </c>
      <c r="E12" s="192" t="s">
        <v>162</v>
      </c>
      <c r="F12" s="192" t="s">
        <v>163</v>
      </c>
      <c r="G12" s="192" t="s">
        <v>164</v>
      </c>
      <c r="H12" s="192" t="s">
        <v>165</v>
      </c>
      <c r="I12" s="207" t="s">
        <v>76</v>
      </c>
      <c r="J12" s="180" t="s">
        <v>75</v>
      </c>
      <c r="L12" s="192" t="s">
        <v>77</v>
      </c>
      <c r="N12" s="198" t="s">
        <v>78</v>
      </c>
      <c r="P12" s="180" t="s">
        <v>61</v>
      </c>
    </row>
    <row r="13" spans="2:18" s="18" customFormat="1" ht="30" customHeight="1">
      <c r="B13" s="2"/>
      <c r="C13" s="2"/>
      <c r="D13" s="193"/>
      <c r="E13" s="193"/>
      <c r="F13" s="193"/>
      <c r="G13" s="193"/>
      <c r="H13" s="193"/>
      <c r="I13" s="207"/>
      <c r="J13" s="181"/>
      <c r="L13" s="193"/>
      <c r="N13" s="199"/>
      <c r="P13" s="181"/>
    </row>
    <row r="14" spans="2:18" s="18" customFormat="1" ht="30" customHeight="1">
      <c r="B14" s="2"/>
      <c r="C14" s="2"/>
      <c r="D14" s="194"/>
      <c r="E14" s="194"/>
      <c r="F14" s="194"/>
      <c r="G14" s="194"/>
      <c r="H14" s="194"/>
      <c r="I14" s="207"/>
      <c r="J14" s="182"/>
      <c r="L14" s="194"/>
      <c r="N14" s="200"/>
      <c r="P14" s="182"/>
    </row>
    <row r="15" spans="2:18" ht="15" customHeight="1">
      <c r="B15" s="5" t="s">
        <v>62</v>
      </c>
      <c r="C15" s="6"/>
      <c r="D15" s="146"/>
      <c r="E15" s="146"/>
      <c r="F15" s="146"/>
      <c r="G15" s="146"/>
      <c r="H15" s="146"/>
      <c r="I15" s="147"/>
      <c r="J15" s="20"/>
      <c r="L15" s="19"/>
      <c r="N15" s="21"/>
      <c r="P15" s="19"/>
    </row>
    <row r="16" spans="2:18" ht="15" customHeight="1">
      <c r="B16" s="5"/>
      <c r="C16" s="22" t="s">
        <v>0</v>
      </c>
      <c r="D16" s="146"/>
      <c r="E16" s="146"/>
      <c r="F16" s="146"/>
      <c r="G16" s="146"/>
      <c r="H16" s="146"/>
      <c r="I16" s="147"/>
      <c r="J16" s="20"/>
      <c r="L16" s="19"/>
      <c r="N16" s="21"/>
      <c r="P16" s="19"/>
    </row>
    <row r="17" spans="2:16" ht="15" customHeight="1">
      <c r="B17" s="122"/>
      <c r="C17" s="2" t="s">
        <v>1</v>
      </c>
      <c r="D17" s="98"/>
      <c r="E17" s="98"/>
      <c r="F17" s="98"/>
      <c r="G17" s="98"/>
      <c r="H17" s="98"/>
      <c r="I17" s="98"/>
      <c r="J17" s="32" t="str">
        <f>IF(D17=0,"OK",IF(AND(D17&gt;0,I17&lt;&gt;"",I17=INT(I17),INT(I17)&gt;=D17),"OK","erreur"))</f>
        <v>OK</v>
      </c>
      <c r="L17" s="98"/>
      <c r="N17" s="76" t="str">
        <f>IF(D17="",IF(L17="","OK","erreur"),IF(L17&lt;&gt;"","OK","erreur"))</f>
        <v>OK</v>
      </c>
      <c r="P17" s="75">
        <f>IFERROR(+L17*P$60/L$60,0)</f>
        <v>0</v>
      </c>
    </row>
    <row r="18" spans="2:16" ht="15" customHeight="1">
      <c r="B18" s="7" t="s">
        <v>41</v>
      </c>
      <c r="C18" s="2" t="s">
        <v>72</v>
      </c>
      <c r="D18" s="98"/>
      <c r="E18" s="98"/>
      <c r="F18" s="98"/>
      <c r="G18" s="98"/>
      <c r="H18" s="98"/>
      <c r="I18" s="98"/>
      <c r="J18" s="32" t="str">
        <f t="shared" ref="J18:J29" si="0">IF(D18=0,"OK",IF(AND(D18&gt;0,I18&lt;&gt;"",I18=INT(I18),INT(I18)&gt;=D18),"OK","erreur"))</f>
        <v>OK</v>
      </c>
      <c r="L18" s="98"/>
      <c r="N18" s="76" t="str">
        <f t="shared" ref="N18:N29" si="1">IF(D18="",IF(L18="","OK","erreur"),IF(L18&lt;&gt;"","OK","erreur"))</f>
        <v>OK</v>
      </c>
      <c r="P18" s="75">
        <f t="shared" ref="P18:P29" si="2">IFERROR(+L18*P$60/L$60,0)</f>
        <v>0</v>
      </c>
    </row>
    <row r="19" spans="2:16" ht="15" customHeight="1">
      <c r="B19" s="7" t="s">
        <v>41</v>
      </c>
      <c r="C19" s="2" t="s">
        <v>2</v>
      </c>
      <c r="D19" s="98"/>
      <c r="E19" s="98"/>
      <c r="F19" s="98"/>
      <c r="G19" s="98"/>
      <c r="H19" s="98"/>
      <c r="I19" s="98"/>
      <c r="J19" s="32" t="str">
        <f t="shared" si="0"/>
        <v>OK</v>
      </c>
      <c r="L19" s="98"/>
      <c r="N19" s="76" t="str">
        <f t="shared" si="1"/>
        <v>OK</v>
      </c>
      <c r="P19" s="75">
        <f t="shared" si="2"/>
        <v>0</v>
      </c>
    </row>
    <row r="20" spans="2:16" ht="15" customHeight="1">
      <c r="B20" s="7" t="s">
        <v>41</v>
      </c>
      <c r="C20" s="2" t="s">
        <v>3</v>
      </c>
      <c r="D20" s="98"/>
      <c r="E20" s="98"/>
      <c r="F20" s="98"/>
      <c r="G20" s="98"/>
      <c r="H20" s="98"/>
      <c r="I20" s="98"/>
      <c r="J20" s="32" t="str">
        <f t="shared" si="0"/>
        <v>OK</v>
      </c>
      <c r="L20" s="98"/>
      <c r="N20" s="76" t="str">
        <f t="shared" si="1"/>
        <v>OK</v>
      </c>
      <c r="P20" s="75">
        <f t="shared" si="2"/>
        <v>0</v>
      </c>
    </row>
    <row r="21" spans="2:16" ht="15" customHeight="1">
      <c r="B21" s="7" t="s">
        <v>41</v>
      </c>
      <c r="C21" s="2" t="s">
        <v>4</v>
      </c>
      <c r="D21" s="98"/>
      <c r="E21" s="98"/>
      <c r="F21" s="98"/>
      <c r="G21" s="98"/>
      <c r="H21" s="98"/>
      <c r="I21" s="98"/>
      <c r="J21" s="32" t="str">
        <f t="shared" si="0"/>
        <v>OK</v>
      </c>
      <c r="L21" s="98"/>
      <c r="N21" s="76" t="str">
        <f t="shared" si="1"/>
        <v>OK</v>
      </c>
      <c r="P21" s="75">
        <f t="shared" si="2"/>
        <v>0</v>
      </c>
    </row>
    <row r="22" spans="2:16" ht="15" customHeight="1">
      <c r="B22" s="7" t="s">
        <v>41</v>
      </c>
      <c r="C22" s="2" t="s">
        <v>5</v>
      </c>
      <c r="D22" s="98"/>
      <c r="E22" s="98"/>
      <c r="F22" s="98"/>
      <c r="G22" s="98"/>
      <c r="H22" s="98"/>
      <c r="I22" s="98"/>
      <c r="J22" s="32" t="str">
        <f t="shared" si="0"/>
        <v>OK</v>
      </c>
      <c r="L22" s="98"/>
      <c r="N22" s="76" t="str">
        <f t="shared" si="1"/>
        <v>OK</v>
      </c>
      <c r="P22" s="75">
        <f t="shared" si="2"/>
        <v>0</v>
      </c>
    </row>
    <row r="23" spans="2:16" ht="15" customHeight="1">
      <c r="B23" s="7" t="s">
        <v>41</v>
      </c>
      <c r="C23" s="2" t="s">
        <v>6</v>
      </c>
      <c r="D23" s="98"/>
      <c r="E23" s="98"/>
      <c r="F23" s="98"/>
      <c r="G23" s="98"/>
      <c r="H23" s="98"/>
      <c r="I23" s="98"/>
      <c r="J23" s="32" t="str">
        <f t="shared" si="0"/>
        <v>OK</v>
      </c>
      <c r="L23" s="98"/>
      <c r="N23" s="76" t="str">
        <f t="shared" si="1"/>
        <v>OK</v>
      </c>
      <c r="P23" s="75">
        <f t="shared" si="2"/>
        <v>0</v>
      </c>
    </row>
    <row r="24" spans="2:16" ht="15" customHeight="1">
      <c r="B24" s="7" t="s">
        <v>41</v>
      </c>
      <c r="C24" s="2" t="s">
        <v>7</v>
      </c>
      <c r="D24" s="98"/>
      <c r="E24" s="98"/>
      <c r="F24" s="98"/>
      <c r="G24" s="98"/>
      <c r="H24" s="98"/>
      <c r="I24" s="98"/>
      <c r="J24" s="32" t="str">
        <f t="shared" si="0"/>
        <v>OK</v>
      </c>
      <c r="L24" s="98"/>
      <c r="N24" s="76" t="str">
        <f t="shared" si="1"/>
        <v>OK</v>
      </c>
      <c r="P24" s="75">
        <f t="shared" si="2"/>
        <v>0</v>
      </c>
    </row>
    <row r="25" spans="2:16" ht="15" customHeight="1">
      <c r="B25" s="7" t="s">
        <v>41</v>
      </c>
      <c r="C25" s="2" t="s">
        <v>39</v>
      </c>
      <c r="D25" s="98"/>
      <c r="E25" s="98"/>
      <c r="F25" s="98"/>
      <c r="G25" s="98"/>
      <c r="H25" s="98"/>
      <c r="I25" s="98"/>
      <c r="J25" s="32" t="str">
        <f t="shared" si="0"/>
        <v>OK</v>
      </c>
      <c r="L25" s="98"/>
      <c r="N25" s="76" t="str">
        <f t="shared" si="1"/>
        <v>OK</v>
      </c>
      <c r="P25" s="75">
        <f t="shared" si="2"/>
        <v>0</v>
      </c>
    </row>
    <row r="26" spans="2:16" ht="15" customHeight="1">
      <c r="B26" s="7" t="s">
        <v>40</v>
      </c>
      <c r="C26" s="2" t="s">
        <v>8</v>
      </c>
      <c r="D26" s="98"/>
      <c r="E26" s="98"/>
      <c r="F26" s="98"/>
      <c r="G26" s="98"/>
      <c r="H26" s="98"/>
      <c r="I26" s="98"/>
      <c r="J26" s="32" t="str">
        <f t="shared" si="0"/>
        <v>OK</v>
      </c>
      <c r="L26" s="98"/>
      <c r="N26" s="76" t="str">
        <f t="shared" si="1"/>
        <v>OK</v>
      </c>
      <c r="P26" s="75">
        <f t="shared" si="2"/>
        <v>0</v>
      </c>
    </row>
    <row r="27" spans="2:16" ht="15" customHeight="1">
      <c r="B27" s="7" t="s">
        <v>40</v>
      </c>
      <c r="C27" s="2" t="s">
        <v>9</v>
      </c>
      <c r="D27" s="98"/>
      <c r="E27" s="98"/>
      <c r="F27" s="98"/>
      <c r="G27" s="98"/>
      <c r="H27" s="98"/>
      <c r="I27" s="98"/>
      <c r="J27" s="32" t="str">
        <f t="shared" si="0"/>
        <v>OK</v>
      </c>
      <c r="L27" s="98"/>
      <c r="N27" s="76" t="str">
        <f t="shared" si="1"/>
        <v>OK</v>
      </c>
      <c r="P27" s="75">
        <f t="shared" si="2"/>
        <v>0</v>
      </c>
    </row>
    <row r="28" spans="2:16" ht="15" customHeight="1">
      <c r="B28" s="7" t="s">
        <v>53</v>
      </c>
      <c r="C28" s="2" t="s">
        <v>10</v>
      </c>
      <c r="D28" s="98"/>
      <c r="E28" s="98"/>
      <c r="F28" s="98"/>
      <c r="G28" s="98"/>
      <c r="H28" s="98"/>
      <c r="I28" s="98"/>
      <c r="J28" s="32" t="str">
        <f t="shared" si="0"/>
        <v>OK</v>
      </c>
      <c r="L28" s="98"/>
      <c r="N28" s="76" t="str">
        <f t="shared" si="1"/>
        <v>OK</v>
      </c>
      <c r="P28" s="75">
        <f t="shared" si="2"/>
        <v>0</v>
      </c>
    </row>
    <row r="29" spans="2:16" ht="15" customHeight="1">
      <c r="B29" s="7" t="s">
        <v>101</v>
      </c>
      <c r="C29" s="4" t="s">
        <v>11</v>
      </c>
      <c r="D29" s="98"/>
      <c r="E29" s="98"/>
      <c r="F29" s="98"/>
      <c r="G29" s="98"/>
      <c r="H29" s="98"/>
      <c r="I29" s="98"/>
      <c r="J29" s="32" t="str">
        <f t="shared" si="0"/>
        <v>OK</v>
      </c>
      <c r="L29" s="98"/>
      <c r="N29" s="76" t="str">
        <f t="shared" si="1"/>
        <v>OK</v>
      </c>
      <c r="P29" s="75">
        <f t="shared" si="2"/>
        <v>0</v>
      </c>
    </row>
    <row r="30" spans="2:16" ht="15" customHeight="1">
      <c r="B30" s="5"/>
      <c r="C30" s="22" t="s">
        <v>12</v>
      </c>
      <c r="D30" s="153"/>
      <c r="E30" s="153"/>
      <c r="F30" s="153"/>
      <c r="G30" s="153"/>
      <c r="H30" s="153"/>
      <c r="I30" s="154"/>
      <c r="J30" s="23"/>
      <c r="L30" s="155"/>
      <c r="N30" s="17"/>
      <c r="P30" s="90"/>
    </row>
    <row r="31" spans="2:16" ht="15" customHeight="1">
      <c r="B31" s="7" t="s">
        <v>42</v>
      </c>
      <c r="C31" s="2" t="s">
        <v>73</v>
      </c>
      <c r="D31" s="98"/>
      <c r="E31" s="98"/>
      <c r="F31" s="98"/>
      <c r="G31" s="98"/>
      <c r="H31" s="98"/>
      <c r="I31" s="98"/>
      <c r="J31" s="32" t="str">
        <f t="shared" ref="J31:J36" si="3">IF(D31=0,"OK",IF(AND(D31&gt;0,I31&lt;&gt;"",I31=INT(I31),INT(I31)&gt;=D31),"OK","erreur"))</f>
        <v>OK</v>
      </c>
      <c r="L31" s="98"/>
      <c r="N31" s="76" t="str">
        <f t="shared" ref="N31:N36" si="4">IF(D31="",IF(L31="","OK","erreur"),IF(L31&lt;&gt;"","OK","erreur"))</f>
        <v>OK</v>
      </c>
      <c r="P31" s="75">
        <f t="shared" ref="P31:P36" si="5">IFERROR(+L31*P$60/L$60,0)</f>
        <v>0</v>
      </c>
    </row>
    <row r="32" spans="2:16" ht="15" customHeight="1">
      <c r="B32" s="7" t="s">
        <v>43</v>
      </c>
      <c r="C32" s="2" t="s">
        <v>13</v>
      </c>
      <c r="D32" s="98"/>
      <c r="E32" s="98"/>
      <c r="F32" s="98"/>
      <c r="G32" s="98"/>
      <c r="H32" s="98"/>
      <c r="I32" s="98"/>
      <c r="J32" s="32" t="str">
        <f t="shared" si="3"/>
        <v>OK</v>
      </c>
      <c r="L32" s="98"/>
      <c r="N32" s="76" t="str">
        <f t="shared" si="4"/>
        <v>OK</v>
      </c>
      <c r="P32" s="75">
        <f t="shared" si="5"/>
        <v>0</v>
      </c>
    </row>
    <row r="33" spans="2:16" ht="15" customHeight="1">
      <c r="B33" s="7" t="s">
        <v>44</v>
      </c>
      <c r="C33" s="2" t="s">
        <v>14</v>
      </c>
      <c r="D33" s="98"/>
      <c r="E33" s="98"/>
      <c r="F33" s="98"/>
      <c r="G33" s="98"/>
      <c r="H33" s="98"/>
      <c r="I33" s="98"/>
      <c r="J33" s="32" t="str">
        <f t="shared" si="3"/>
        <v>OK</v>
      </c>
      <c r="L33" s="98"/>
      <c r="N33" s="76" t="str">
        <f t="shared" si="4"/>
        <v>OK</v>
      </c>
      <c r="P33" s="75">
        <f t="shared" si="5"/>
        <v>0</v>
      </c>
    </row>
    <row r="34" spans="2:16" ht="15" customHeight="1">
      <c r="B34" s="7" t="s">
        <v>28</v>
      </c>
      <c r="C34" s="2" t="s">
        <v>15</v>
      </c>
      <c r="D34" s="98"/>
      <c r="E34" s="98"/>
      <c r="F34" s="98"/>
      <c r="G34" s="98"/>
      <c r="H34" s="98"/>
      <c r="I34" s="98"/>
      <c r="J34" s="32" t="str">
        <f t="shared" si="3"/>
        <v>OK</v>
      </c>
      <c r="L34" s="98"/>
      <c r="N34" s="76" t="str">
        <f t="shared" si="4"/>
        <v>OK</v>
      </c>
      <c r="P34" s="75">
        <f t="shared" si="5"/>
        <v>0</v>
      </c>
    </row>
    <row r="35" spans="2:16" ht="15" customHeight="1">
      <c r="B35" s="7" t="s">
        <v>45</v>
      </c>
      <c r="C35" s="2" t="s">
        <v>16</v>
      </c>
      <c r="D35" s="98"/>
      <c r="E35" s="98"/>
      <c r="F35" s="98"/>
      <c r="G35" s="98"/>
      <c r="H35" s="98"/>
      <c r="I35" s="98"/>
      <c r="J35" s="32" t="str">
        <f t="shared" si="3"/>
        <v>OK</v>
      </c>
      <c r="L35" s="98"/>
      <c r="N35" s="76" t="str">
        <f t="shared" si="4"/>
        <v>OK</v>
      </c>
      <c r="P35" s="75">
        <f t="shared" si="5"/>
        <v>0</v>
      </c>
    </row>
    <row r="36" spans="2:16" ht="15" customHeight="1">
      <c r="B36" s="7" t="s">
        <v>46</v>
      </c>
      <c r="C36" s="2" t="s">
        <v>102</v>
      </c>
      <c r="D36" s="98"/>
      <c r="E36" s="98"/>
      <c r="F36" s="98"/>
      <c r="G36" s="98"/>
      <c r="H36" s="98"/>
      <c r="I36" s="98"/>
      <c r="J36" s="32" t="str">
        <f t="shared" si="3"/>
        <v>OK</v>
      </c>
      <c r="L36" s="98"/>
      <c r="N36" s="76" t="str">
        <f t="shared" si="4"/>
        <v>OK</v>
      </c>
      <c r="P36" s="75">
        <f t="shared" si="5"/>
        <v>0</v>
      </c>
    </row>
    <row r="37" spans="2:16" ht="15" customHeight="1">
      <c r="B37" s="5"/>
      <c r="C37" s="22" t="s">
        <v>21</v>
      </c>
      <c r="D37" s="153"/>
      <c r="E37" s="153"/>
      <c r="F37" s="153"/>
      <c r="G37" s="153"/>
      <c r="H37" s="153"/>
      <c r="I37" s="154"/>
      <c r="J37" s="23"/>
      <c r="L37" s="155"/>
      <c r="N37" s="17"/>
      <c r="P37" s="90"/>
    </row>
    <row r="38" spans="2:16" ht="15" customHeight="1">
      <c r="B38" s="9" t="s">
        <v>27</v>
      </c>
      <c r="C38" s="4" t="s">
        <v>103</v>
      </c>
      <c r="D38" s="98"/>
      <c r="E38" s="98"/>
      <c r="F38" s="98"/>
      <c r="G38" s="98"/>
      <c r="H38" s="98"/>
      <c r="I38" s="98"/>
      <c r="J38" s="32" t="str">
        <f t="shared" ref="J38:J42" si="6">IF(D38=0,"OK",IF(AND(D38&gt;0,I38&lt;&gt;"",I38=INT(I38),INT(I38)&gt;=D38),"OK","erreur"))</f>
        <v>OK</v>
      </c>
      <c r="L38" s="98"/>
      <c r="N38" s="76" t="str">
        <f>IF(D38="",IF(L38="","OK","erreur"),IF(L38&lt;&gt;"","OK","erreur"))</f>
        <v>OK</v>
      </c>
      <c r="P38" s="75">
        <f>IFERROR(+L38*P$60/L$60,0)</f>
        <v>0</v>
      </c>
    </row>
    <row r="39" spans="2:16" ht="15" customHeight="1">
      <c r="B39" s="9" t="s">
        <v>27</v>
      </c>
      <c r="C39" s="4" t="s">
        <v>38</v>
      </c>
      <c r="D39" s="98"/>
      <c r="E39" s="98"/>
      <c r="F39" s="98"/>
      <c r="G39" s="98"/>
      <c r="H39" s="98"/>
      <c r="I39" s="98"/>
      <c r="J39" s="32" t="str">
        <f t="shared" si="6"/>
        <v>OK</v>
      </c>
      <c r="L39" s="98"/>
      <c r="N39" s="76" t="str">
        <f>IF(D39="",IF(L39="","OK","erreur"),IF(L39&lt;&gt;"","OK","erreur"))</f>
        <v>OK</v>
      </c>
      <c r="P39" s="75">
        <f>IFERROR(+L39*P$60/L$60,0)</f>
        <v>0</v>
      </c>
    </row>
    <row r="40" spans="2:16" ht="15" customHeight="1">
      <c r="B40" s="9" t="s">
        <v>26</v>
      </c>
      <c r="C40" s="4" t="s">
        <v>54</v>
      </c>
      <c r="D40" s="98"/>
      <c r="E40" s="98"/>
      <c r="F40" s="98"/>
      <c r="G40" s="98"/>
      <c r="H40" s="98"/>
      <c r="I40" s="98"/>
      <c r="J40" s="32" t="str">
        <f t="shared" si="6"/>
        <v>OK</v>
      </c>
      <c r="L40" s="98"/>
      <c r="N40" s="76" t="str">
        <f>IF(D40="",IF(L40="","OK","erreur"),IF(L40&lt;&gt;"","OK","erreur"))</f>
        <v>OK</v>
      </c>
      <c r="P40" s="75">
        <f>IFERROR(+L40*P$60/L$60,0)</f>
        <v>0</v>
      </c>
    </row>
    <row r="41" spans="2:16" ht="15" customHeight="1">
      <c r="B41" s="9" t="s">
        <v>46</v>
      </c>
      <c r="C41" s="4" t="s">
        <v>17</v>
      </c>
      <c r="D41" s="98"/>
      <c r="E41" s="98"/>
      <c r="F41" s="98"/>
      <c r="G41" s="98"/>
      <c r="H41" s="98"/>
      <c r="I41" s="98"/>
      <c r="J41" s="32" t="str">
        <f t="shared" si="6"/>
        <v>OK</v>
      </c>
      <c r="L41" s="98"/>
      <c r="N41" s="76" t="str">
        <f>IF(D41="",IF(L41="","OK","erreur"),IF(L41&lt;&gt;"","OK","erreur"))</f>
        <v>OK</v>
      </c>
      <c r="P41" s="75">
        <f>IFERROR(+L41*P$60/L$60,0)</f>
        <v>0</v>
      </c>
    </row>
    <row r="42" spans="2:16" ht="15" customHeight="1">
      <c r="B42" s="9" t="s">
        <v>46</v>
      </c>
      <c r="C42" s="4" t="s">
        <v>102</v>
      </c>
      <c r="D42" s="98"/>
      <c r="E42" s="98"/>
      <c r="F42" s="98"/>
      <c r="G42" s="98"/>
      <c r="H42" s="98"/>
      <c r="I42" s="98"/>
      <c r="J42" s="32" t="str">
        <f t="shared" si="6"/>
        <v>OK</v>
      </c>
      <c r="L42" s="98"/>
      <c r="N42" s="76" t="str">
        <f>IF(D42="",IF(L42="","OK","erreur"),IF(L42&lt;&gt;"","OK","erreur"))</f>
        <v>OK</v>
      </c>
      <c r="P42" s="75">
        <f>IFERROR(+L42*P$60/L$60,0)</f>
        <v>0</v>
      </c>
    </row>
    <row r="43" spans="2:16" ht="15" customHeight="1">
      <c r="B43" s="5" t="s">
        <v>18</v>
      </c>
      <c r="C43" s="6"/>
      <c r="D43" s="153"/>
      <c r="E43" s="153"/>
      <c r="F43" s="153"/>
      <c r="G43" s="153"/>
      <c r="H43" s="153"/>
      <c r="I43" s="154"/>
      <c r="J43" s="23"/>
      <c r="L43" s="156"/>
      <c r="N43" s="17"/>
      <c r="P43" s="90"/>
    </row>
    <row r="44" spans="2:16" ht="15" customHeight="1">
      <c r="B44" s="7" t="s">
        <v>47</v>
      </c>
      <c r="C44" s="2" t="s">
        <v>19</v>
      </c>
      <c r="D44" s="98"/>
      <c r="E44" s="98"/>
      <c r="F44" s="98"/>
      <c r="G44" s="98"/>
      <c r="H44" s="98"/>
      <c r="I44" s="98"/>
      <c r="J44" s="32" t="str">
        <f t="shared" ref="J44:J51" si="7">IF(D44=0,"OK",IF(AND(D44&gt;0,I44&lt;&gt;"",I44=INT(I44),INT(I44)&gt;=D44),"OK","erreur"))</f>
        <v>OK</v>
      </c>
      <c r="L44" s="98"/>
      <c r="N44" s="76" t="str">
        <f t="shared" ref="N44:N51" si="8">IF(D44="",IF(L44="","OK","erreur"),IF(L44&lt;&gt;"","OK","erreur"))</f>
        <v>OK</v>
      </c>
      <c r="P44" s="75">
        <f t="shared" ref="P44:P51" si="9">IFERROR(+L44*P$60/L$60,0)</f>
        <v>0</v>
      </c>
    </row>
    <row r="45" spans="2:16" ht="15" customHeight="1">
      <c r="B45" s="7" t="s">
        <v>43</v>
      </c>
      <c r="C45" s="2" t="s">
        <v>55</v>
      </c>
      <c r="D45" s="98"/>
      <c r="E45" s="98"/>
      <c r="F45" s="98"/>
      <c r="G45" s="98"/>
      <c r="H45" s="98"/>
      <c r="I45" s="98"/>
      <c r="J45" s="32" t="str">
        <f t="shared" si="7"/>
        <v>OK</v>
      </c>
      <c r="L45" s="98"/>
      <c r="N45" s="76" t="str">
        <f t="shared" si="8"/>
        <v>OK</v>
      </c>
      <c r="P45" s="75">
        <f t="shared" si="9"/>
        <v>0</v>
      </c>
    </row>
    <row r="46" spans="2:16" ht="15" customHeight="1">
      <c r="B46" s="7" t="s">
        <v>53</v>
      </c>
      <c r="C46" s="2" t="s">
        <v>56</v>
      </c>
      <c r="D46" s="98"/>
      <c r="E46" s="98"/>
      <c r="F46" s="98"/>
      <c r="G46" s="98"/>
      <c r="H46" s="98"/>
      <c r="I46" s="98"/>
      <c r="J46" s="32" t="str">
        <f t="shared" si="7"/>
        <v>OK</v>
      </c>
      <c r="L46" s="98"/>
      <c r="N46" s="76" t="str">
        <f t="shared" si="8"/>
        <v>OK</v>
      </c>
      <c r="P46" s="75">
        <f t="shared" si="9"/>
        <v>0</v>
      </c>
    </row>
    <row r="47" spans="2:16" ht="15" customHeight="1">
      <c r="B47" s="7" t="s">
        <v>48</v>
      </c>
      <c r="C47" s="2" t="s">
        <v>20</v>
      </c>
      <c r="D47" s="98"/>
      <c r="E47" s="98"/>
      <c r="F47" s="98"/>
      <c r="G47" s="98"/>
      <c r="H47" s="98"/>
      <c r="I47" s="98"/>
      <c r="J47" s="32" t="str">
        <f t="shared" si="7"/>
        <v>OK</v>
      </c>
      <c r="L47" s="98"/>
      <c r="N47" s="76" t="str">
        <f t="shared" si="8"/>
        <v>OK</v>
      </c>
      <c r="P47" s="75">
        <f t="shared" si="9"/>
        <v>0</v>
      </c>
    </row>
    <row r="48" spans="2:16" ht="15" customHeight="1">
      <c r="B48" s="7" t="s">
        <v>49</v>
      </c>
      <c r="C48" s="2" t="s">
        <v>107</v>
      </c>
      <c r="D48" s="98"/>
      <c r="E48" s="98"/>
      <c r="F48" s="98"/>
      <c r="G48" s="98"/>
      <c r="H48" s="98"/>
      <c r="I48" s="98"/>
      <c r="J48" s="32" t="str">
        <f t="shared" si="7"/>
        <v>OK</v>
      </c>
      <c r="L48" s="98"/>
      <c r="N48" s="76" t="str">
        <f t="shared" si="8"/>
        <v>OK</v>
      </c>
      <c r="P48" s="75">
        <f t="shared" si="9"/>
        <v>0</v>
      </c>
    </row>
    <row r="49" spans="2:16" ht="15" customHeight="1">
      <c r="B49" s="7" t="s">
        <v>50</v>
      </c>
      <c r="C49" s="2" t="s">
        <v>105</v>
      </c>
      <c r="D49" s="98"/>
      <c r="E49" s="98"/>
      <c r="F49" s="98"/>
      <c r="G49" s="98"/>
      <c r="H49" s="98"/>
      <c r="I49" s="98"/>
      <c r="J49" s="32" t="str">
        <f t="shared" si="7"/>
        <v>OK</v>
      </c>
      <c r="L49" s="98"/>
      <c r="N49" s="76" t="str">
        <f t="shared" si="8"/>
        <v>OK</v>
      </c>
      <c r="P49" s="75">
        <f t="shared" si="9"/>
        <v>0</v>
      </c>
    </row>
    <row r="50" spans="2:16" ht="15" customHeight="1">
      <c r="B50" s="7" t="s">
        <v>51</v>
      </c>
      <c r="C50" s="2" t="s">
        <v>106</v>
      </c>
      <c r="D50" s="98"/>
      <c r="E50" s="98"/>
      <c r="F50" s="98"/>
      <c r="G50" s="98"/>
      <c r="H50" s="98"/>
      <c r="I50" s="98"/>
      <c r="J50" s="32" t="str">
        <f t="shared" si="7"/>
        <v>OK</v>
      </c>
      <c r="L50" s="98"/>
      <c r="N50" s="76" t="str">
        <f t="shared" si="8"/>
        <v>OK</v>
      </c>
      <c r="P50" s="75">
        <f t="shared" si="9"/>
        <v>0</v>
      </c>
    </row>
    <row r="51" spans="2:16" ht="15" customHeight="1">
      <c r="B51" s="7" t="s">
        <v>52</v>
      </c>
      <c r="C51" s="2" t="s">
        <v>102</v>
      </c>
      <c r="D51" s="98"/>
      <c r="E51" s="98"/>
      <c r="F51" s="98"/>
      <c r="G51" s="98"/>
      <c r="H51" s="98"/>
      <c r="I51" s="98"/>
      <c r="J51" s="32" t="str">
        <f t="shared" si="7"/>
        <v>OK</v>
      </c>
      <c r="L51" s="98"/>
      <c r="N51" s="76" t="str">
        <f t="shared" si="8"/>
        <v>OK</v>
      </c>
      <c r="P51" s="75">
        <f t="shared" si="9"/>
        <v>0</v>
      </c>
    </row>
    <row r="52" spans="2:16" ht="15" customHeight="1">
      <c r="B52" s="5" t="s">
        <v>34</v>
      </c>
      <c r="C52" s="6"/>
      <c r="D52" s="153"/>
      <c r="E52" s="153"/>
      <c r="F52" s="153"/>
      <c r="G52" s="153"/>
      <c r="H52" s="153"/>
      <c r="I52" s="154"/>
      <c r="J52" s="23"/>
      <c r="L52" s="155"/>
      <c r="N52" s="17"/>
      <c r="P52" s="90"/>
    </row>
    <row r="53" spans="2:16" ht="15" customHeight="1">
      <c r="B53" s="9" t="s">
        <v>27</v>
      </c>
      <c r="C53" s="4" t="s">
        <v>103</v>
      </c>
      <c r="D53" s="98"/>
      <c r="E53" s="98"/>
      <c r="F53" s="98"/>
      <c r="G53" s="98"/>
      <c r="H53" s="98"/>
      <c r="I53" s="98"/>
      <c r="J53" s="32" t="str">
        <f t="shared" ref="J53:J58" si="10">IF(D53=0,"OK",IF(AND(D53&gt;0,I53&lt;&gt;"",I53=INT(I53),INT(I53)&gt;=D53),"OK","erreur"))</f>
        <v>OK</v>
      </c>
      <c r="L53" s="98"/>
      <c r="N53" s="76" t="str">
        <f t="shared" ref="N53:N58" si="11">IF(D53="",IF(L53="","OK","erreur"),IF(L53&lt;&gt;"","OK","erreur"))</f>
        <v>OK</v>
      </c>
      <c r="P53" s="75">
        <f t="shared" ref="P53:P58" si="12">IFERROR(+L53*P$60/L$60,0)</f>
        <v>0</v>
      </c>
    </row>
    <row r="54" spans="2:16" ht="15" customHeight="1">
      <c r="B54" s="9" t="s">
        <v>26</v>
      </c>
      <c r="C54" s="4" t="s">
        <v>104</v>
      </c>
      <c r="D54" s="98"/>
      <c r="E54" s="98"/>
      <c r="F54" s="98"/>
      <c r="G54" s="98"/>
      <c r="H54" s="98"/>
      <c r="I54" s="98"/>
      <c r="J54" s="32" t="str">
        <f t="shared" si="10"/>
        <v>OK</v>
      </c>
      <c r="L54" s="98"/>
      <c r="N54" s="76" t="str">
        <f t="shared" si="11"/>
        <v>OK</v>
      </c>
      <c r="P54" s="75">
        <f t="shared" si="12"/>
        <v>0</v>
      </c>
    </row>
    <row r="55" spans="2:16" ht="15" customHeight="1">
      <c r="B55" s="9" t="s">
        <v>46</v>
      </c>
      <c r="C55" s="4" t="s">
        <v>135</v>
      </c>
      <c r="D55" s="98"/>
      <c r="E55" s="98"/>
      <c r="F55" s="98"/>
      <c r="G55" s="98"/>
      <c r="H55" s="98"/>
      <c r="I55" s="98"/>
      <c r="J55" s="32" t="str">
        <f t="shared" si="10"/>
        <v>OK</v>
      </c>
      <c r="L55" s="98"/>
      <c r="N55" s="76" t="str">
        <f t="shared" si="11"/>
        <v>OK</v>
      </c>
      <c r="P55" s="75">
        <f t="shared" si="12"/>
        <v>0</v>
      </c>
    </row>
    <row r="56" spans="2:16" ht="15" customHeight="1">
      <c r="B56" s="9" t="s">
        <v>46</v>
      </c>
      <c r="C56" s="4" t="s">
        <v>108</v>
      </c>
      <c r="D56" s="98"/>
      <c r="E56" s="98"/>
      <c r="F56" s="98"/>
      <c r="G56" s="98"/>
      <c r="H56" s="98"/>
      <c r="I56" s="98"/>
      <c r="J56" s="32" t="str">
        <f t="shared" si="10"/>
        <v>OK</v>
      </c>
      <c r="L56" s="98"/>
      <c r="N56" s="76" t="str">
        <f t="shared" si="11"/>
        <v>OK</v>
      </c>
      <c r="P56" s="75">
        <f t="shared" si="12"/>
        <v>0</v>
      </c>
    </row>
    <row r="57" spans="2:16" ht="15" customHeight="1">
      <c r="B57" s="9" t="s">
        <v>46</v>
      </c>
      <c r="C57" s="4" t="s">
        <v>109</v>
      </c>
      <c r="D57" s="98"/>
      <c r="E57" s="98"/>
      <c r="F57" s="98"/>
      <c r="G57" s="98"/>
      <c r="H57" s="98"/>
      <c r="I57" s="98"/>
      <c r="J57" s="32" t="str">
        <f t="shared" si="10"/>
        <v>OK</v>
      </c>
      <c r="L57" s="98"/>
      <c r="N57" s="76" t="str">
        <f t="shared" si="11"/>
        <v>OK</v>
      </c>
      <c r="P57" s="75">
        <f t="shared" si="12"/>
        <v>0</v>
      </c>
    </row>
    <row r="58" spans="2:16" ht="15" customHeight="1">
      <c r="B58" s="12" t="s">
        <v>46</v>
      </c>
      <c r="C58" s="26" t="s">
        <v>110</v>
      </c>
      <c r="D58" s="98"/>
      <c r="E58" s="98"/>
      <c r="F58" s="98"/>
      <c r="G58" s="98"/>
      <c r="H58" s="98"/>
      <c r="I58" s="98"/>
      <c r="J58" s="32" t="str">
        <f t="shared" si="10"/>
        <v>OK</v>
      </c>
      <c r="L58" s="98"/>
      <c r="N58" s="76" t="str">
        <f t="shared" si="11"/>
        <v>OK</v>
      </c>
      <c r="P58" s="75">
        <f t="shared" si="12"/>
        <v>0</v>
      </c>
    </row>
    <row r="59" spans="2:16" ht="15" customHeight="1">
      <c r="D59" s="100"/>
      <c r="E59" s="100"/>
      <c r="F59" s="100"/>
      <c r="G59" s="100"/>
      <c r="H59" s="100"/>
      <c r="I59" s="27"/>
      <c r="L59" s="27"/>
      <c r="N59" s="18"/>
      <c r="P59" s="27"/>
    </row>
    <row r="60" spans="2:16" ht="15" customHeight="1">
      <c r="B60" s="8" t="s">
        <v>24</v>
      </c>
      <c r="C60" s="28"/>
      <c r="D60" s="91">
        <f t="shared" ref="D60:I60" si="13">SUM(D17:D58)</f>
        <v>0</v>
      </c>
      <c r="E60" s="91">
        <f t="shared" si="13"/>
        <v>0</v>
      </c>
      <c r="F60" s="91">
        <f t="shared" si="13"/>
        <v>0</v>
      </c>
      <c r="G60" s="91">
        <f t="shared" si="13"/>
        <v>0</v>
      </c>
      <c r="H60" s="91">
        <f t="shared" si="13"/>
        <v>0</v>
      </c>
      <c r="I60" s="91">
        <f t="shared" si="13"/>
        <v>0</v>
      </c>
      <c r="J60" s="32" t="str">
        <f>IF(D60=0,"OK",IF(AND(D60&gt;0,I60&lt;&gt;"",I60=INT(I60),INT(I60)&gt;=D60),"OK","erreur"))</f>
        <v>OK</v>
      </c>
      <c r="L60" s="91">
        <f>SUM(L17:L58)</f>
        <v>0</v>
      </c>
      <c r="N60" s="76" t="str">
        <f>IF(D60="",IF(L60="","OK","erreur"),IF(L60&lt;&gt;"","OK","erreur"))</f>
        <v>OK</v>
      </c>
      <c r="P60" s="91">
        <f>+D70</f>
        <v>0</v>
      </c>
    </row>
    <row r="61" spans="2:16" ht="15" customHeight="1">
      <c r="B61" s="29"/>
      <c r="D61" s="31"/>
      <c r="E61" s="31"/>
      <c r="F61" s="31"/>
      <c r="G61" s="31"/>
      <c r="H61" s="99"/>
      <c r="L61" s="30"/>
    </row>
    <row r="62" spans="2:16" ht="15" customHeight="1">
      <c r="B62" s="86" t="s">
        <v>63</v>
      </c>
      <c r="C62" s="83"/>
      <c r="D62" s="84">
        <f>L60</f>
        <v>0</v>
      </c>
    </row>
    <row r="63" spans="2:16" ht="15" customHeight="1" thickBot="1">
      <c r="B63" s="3"/>
      <c r="C63" s="3"/>
      <c r="D63" s="3"/>
      <c r="E63" s="3"/>
      <c r="F63" s="3"/>
      <c r="G63" s="3"/>
    </row>
    <row r="64" spans="2:16" ht="15" customHeight="1" thickBot="1">
      <c r="B64" s="201" t="s">
        <v>70</v>
      </c>
      <c r="C64" s="202"/>
      <c r="D64" s="205"/>
      <c r="E64" s="93" t="s">
        <v>79</v>
      </c>
      <c r="F64" s="2" t="str">
        <f>IF(E65="OUI","à ne pas ajouter", "à ajouter")</f>
        <v>à ajouter</v>
      </c>
      <c r="G64" s="25"/>
    </row>
    <row r="65" spans="2:11" ht="15" customHeight="1" thickBot="1">
      <c r="B65" s="203"/>
      <c r="C65" s="204"/>
      <c r="D65" s="206"/>
      <c r="E65" s="92"/>
      <c r="F65" s="145"/>
      <c r="G65" s="25"/>
    </row>
    <row r="66" spans="2:11" ht="15" customHeight="1" thickBot="1">
      <c r="B66" s="85"/>
      <c r="C66" s="85"/>
      <c r="D66" s="25"/>
      <c r="F66" s="4"/>
      <c r="G66" s="25"/>
    </row>
    <row r="67" spans="2:11" ht="15" customHeight="1" thickBot="1">
      <c r="B67" s="201" t="s">
        <v>71</v>
      </c>
      <c r="C67" s="202"/>
      <c r="D67" s="205"/>
      <c r="E67" s="93" t="s">
        <v>80</v>
      </c>
      <c r="F67" s="2" t="str">
        <f>IF(E68="OUI","ne pas déduire", "à déduire")</f>
        <v>à déduire</v>
      </c>
      <c r="G67" s="25"/>
    </row>
    <row r="68" spans="2:11" ht="15" customHeight="1" thickBot="1">
      <c r="B68" s="203"/>
      <c r="C68" s="204"/>
      <c r="D68" s="206"/>
      <c r="E68" s="92"/>
      <c r="F68" s="145"/>
      <c r="G68" s="25"/>
    </row>
    <row r="69" spans="2:11" ht="15" customHeight="1">
      <c r="I69" s="88"/>
      <c r="J69" s="88"/>
      <c r="K69" s="88"/>
    </row>
    <row r="70" spans="2:11" ht="15" customHeight="1">
      <c r="B70" s="86" t="s">
        <v>25</v>
      </c>
      <c r="C70" s="87"/>
      <c r="D70" s="84">
        <f>IF(E65="non",D64,0)+IF(E68="non",-D67,0)+D62</f>
        <v>0</v>
      </c>
      <c r="F70" s="88"/>
      <c r="G70" s="88"/>
      <c r="H70" s="88"/>
    </row>
  </sheetData>
  <sheetProtection algorithmName="SHA-512" hashValue="ZtErg+0jDBb3HeJrkScDx9DgYZMK8WnMQbOe3xOIujqD2pkJzfjLANguQDY3h2PGRnQFt43S4RRFP+tNJc9bIQ==" saltValue="hJbC1C3DY1mLzwWIeXYHSw==" spinCount="100000" sheet="1" objects="1" scenarios="1" selectLockedCells="1"/>
  <mergeCells count="19">
    <mergeCell ref="B64:C65"/>
    <mergeCell ref="B67:C68"/>
    <mergeCell ref="D64:D65"/>
    <mergeCell ref="D67:D68"/>
    <mergeCell ref="I12:I14"/>
    <mergeCell ref="E12:E14"/>
    <mergeCell ref="F12:F14"/>
    <mergeCell ref="G12:G14"/>
    <mergeCell ref="H12:H14"/>
    <mergeCell ref="B8:C8"/>
    <mergeCell ref="J12:J14"/>
    <mergeCell ref="B2:P2"/>
    <mergeCell ref="B4:P4"/>
    <mergeCell ref="B5:P5"/>
    <mergeCell ref="D12:D14"/>
    <mergeCell ref="D7:L7"/>
    <mergeCell ref="P12:P14"/>
    <mergeCell ref="N12:N14"/>
    <mergeCell ref="L12:L14"/>
  </mergeCells>
  <conditionalFormatting sqref="B2">
    <cfRule type="expression" dxfId="57" priority="3">
      <formula>$R$2="OK"</formula>
    </cfRule>
    <cfRule type="expression" dxfId="56" priority="12">
      <formula>$R$2="NOK"</formula>
    </cfRule>
  </conditionalFormatting>
  <conditionalFormatting sqref="P30 P37 P43 N17:N58 N60">
    <cfRule type="containsText" dxfId="55" priority="31" stopIfTrue="1" operator="containsText" text="ok">
      <formula>NOT(ISERROR(SEARCH("ok",N17)))</formula>
    </cfRule>
  </conditionalFormatting>
  <conditionalFormatting sqref="P30 P37 P43 N17:N60">
    <cfRule type="cellIs" dxfId="54" priority="30" stopIfTrue="1" operator="equal">
      <formula>"erreur"</formula>
    </cfRule>
  </conditionalFormatting>
  <conditionalFormatting sqref="P30 P37 P43 N17:N58 N60">
    <cfRule type="containsText" dxfId="53" priority="29" stopIfTrue="1" operator="containsText" text="erreur">
      <formula>NOT(ISERROR(SEARCH("erreur",N17)))</formula>
    </cfRule>
  </conditionalFormatting>
  <conditionalFormatting sqref="N31:N36 N53:N58 N17:N29 N38:N42 N44:N51 N60">
    <cfRule type="containsText" dxfId="52" priority="28" stopIfTrue="1" operator="containsText" text="OK">
      <formula>NOT(ISERROR(SEARCH("OK",N17)))</formula>
    </cfRule>
  </conditionalFormatting>
  <conditionalFormatting sqref="P52">
    <cfRule type="containsText" dxfId="51" priority="24" stopIfTrue="1" operator="containsText" text="ok">
      <formula>NOT(ISERROR(SEARCH("ok",P52)))</formula>
    </cfRule>
  </conditionalFormatting>
  <conditionalFormatting sqref="P52">
    <cfRule type="cellIs" dxfId="50" priority="23" stopIfTrue="1" operator="equal">
      <formula>"erreur"</formula>
    </cfRule>
  </conditionalFormatting>
  <conditionalFormatting sqref="P52">
    <cfRule type="containsText" dxfId="49" priority="22" stopIfTrue="1" operator="containsText" text="erreur">
      <formula>NOT(ISERROR(SEARCH("erreur",P52)))</formula>
    </cfRule>
  </conditionalFormatting>
  <conditionalFormatting sqref="J17:J58">
    <cfRule type="containsText" dxfId="48" priority="11" stopIfTrue="1" operator="containsText" text="erreur">
      <formula>NOT(ISERROR(SEARCH("erreur",J17)))</formula>
    </cfRule>
  </conditionalFormatting>
  <conditionalFormatting sqref="J17:J29 J31:J36 J38:J42 J44:J51 J53:J58">
    <cfRule type="containsText" dxfId="47" priority="10" stopIfTrue="1" operator="containsText" text="OK">
      <formula>NOT(ISERROR(SEARCH("OK",J17)))</formula>
    </cfRule>
  </conditionalFormatting>
  <conditionalFormatting sqref="J60">
    <cfRule type="containsText" dxfId="46" priority="2" stopIfTrue="1" operator="containsText" text="erreur">
      <formula>NOT(ISERROR(SEARCH("erreur",J60)))</formula>
    </cfRule>
  </conditionalFormatting>
  <conditionalFormatting sqref="J60">
    <cfRule type="containsText" dxfId="45" priority="1" stopIfTrue="1" operator="containsText" text="OK">
      <formula>NOT(ISERROR(SEARCH("OK",J60)))</formula>
    </cfRule>
  </conditionalFormatting>
  <dataValidations count="2">
    <dataValidation type="decimal" operator="greaterThanOrEqual" showInputMessage="1" showErrorMessage="1" error="Le montant doit être supérieur ou égal à 0" sqref="G67 H64:H65 H67:H68 D67 D64 G64">
      <formula1>0</formula1>
    </dataValidation>
    <dataValidation type="list" allowBlank="1" showInputMessage="1" showErrorMessage="1" sqref="E65 E68">
      <formula1>"Oui,Non"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1"/>
  <sheetViews>
    <sheetView showGridLines="0" zoomScaleNormal="100" workbookViewId="0">
      <selection activeCell="E20" sqref="E20"/>
    </sheetView>
  </sheetViews>
  <sheetFormatPr defaultColWidth="11.42578125" defaultRowHeight="15" customHeight="1"/>
  <cols>
    <col min="1" max="1" width="2.85546875" style="1" customWidth="1"/>
    <col min="2" max="2" width="8.5703125" style="1" customWidth="1"/>
    <col min="3" max="3" width="37.140625" style="1" customWidth="1"/>
    <col min="4" max="10" width="14.28515625" style="1" customWidth="1"/>
    <col min="11" max="11" width="2.85546875" style="1" customWidth="1"/>
    <col min="12" max="12" width="14.28515625" style="1" customWidth="1"/>
    <col min="13" max="13" width="2.85546875" style="1" customWidth="1"/>
    <col min="14" max="14" width="14.42578125" style="1" customWidth="1"/>
    <col min="15" max="15" width="2.85546875" style="1" customWidth="1"/>
    <col min="16" max="16" width="14.28515625" style="1" customWidth="1"/>
    <col min="17" max="17" width="2.85546875" style="1" customWidth="1"/>
    <col min="18" max="16384" width="11.42578125" style="1"/>
  </cols>
  <sheetData>
    <row r="1" spans="2:18" ht="15" customHeight="1" thickBot="1"/>
    <row r="2" spans="2:18" s="18" customFormat="1" ht="60" customHeight="1" thickBot="1">
      <c r="B2" s="183" t="s">
        <v>156</v>
      </c>
      <c r="C2" s="184"/>
      <c r="D2" s="184"/>
      <c r="E2" s="184"/>
      <c r="F2" s="184"/>
      <c r="G2" s="184"/>
      <c r="H2" s="184"/>
      <c r="I2" s="184"/>
      <c r="J2" s="184"/>
      <c r="K2" s="184"/>
      <c r="L2" s="184"/>
      <c r="M2" s="184"/>
      <c r="N2" s="184"/>
      <c r="O2" s="184"/>
      <c r="P2" s="185"/>
      <c r="R2" s="97" t="str">
        <f>IF(AND(E65&lt;&gt;"",E68&lt;&gt;""),"OK","NOK")</f>
        <v>NOK</v>
      </c>
    </row>
    <row r="3" spans="2:18" ht="15" customHeight="1" thickBot="1"/>
    <row r="4" spans="2:18">
      <c r="B4" s="186" t="s">
        <v>68</v>
      </c>
      <c r="C4" s="187"/>
      <c r="D4" s="187"/>
      <c r="E4" s="187"/>
      <c r="F4" s="187"/>
      <c r="G4" s="187"/>
      <c r="H4" s="187"/>
      <c r="I4" s="187"/>
      <c r="J4" s="187"/>
      <c r="K4" s="187"/>
      <c r="L4" s="187"/>
      <c r="M4" s="187"/>
      <c r="N4" s="187"/>
      <c r="O4" s="187"/>
      <c r="P4" s="188"/>
    </row>
    <row r="5" spans="2:18" ht="30" customHeight="1" thickBot="1">
      <c r="B5" s="189" t="s">
        <v>155</v>
      </c>
      <c r="C5" s="190"/>
      <c r="D5" s="190"/>
      <c r="E5" s="190"/>
      <c r="F5" s="190"/>
      <c r="G5" s="190"/>
      <c r="H5" s="190"/>
      <c r="I5" s="190"/>
      <c r="J5" s="190"/>
      <c r="K5" s="190"/>
      <c r="L5" s="190"/>
      <c r="M5" s="190"/>
      <c r="N5" s="190"/>
      <c r="O5" s="190"/>
      <c r="P5" s="191"/>
    </row>
    <row r="6" spans="2:18" ht="15" customHeight="1">
      <c r="B6" s="3"/>
      <c r="C6" s="3"/>
      <c r="D6" s="3"/>
      <c r="E6" s="3"/>
      <c r="F6" s="3"/>
      <c r="G6" s="3"/>
      <c r="H6" s="3"/>
    </row>
    <row r="7" spans="2:18" ht="15" customHeight="1">
      <c r="B7" s="10" t="s">
        <v>60</v>
      </c>
      <c r="C7" s="89"/>
      <c r="D7" s="208">
        <f>+'F1'!C7</f>
        <v>0</v>
      </c>
      <c r="E7" s="209"/>
      <c r="F7" s="209"/>
      <c r="G7" s="209"/>
      <c r="H7" s="209"/>
      <c r="I7" s="209"/>
      <c r="J7" s="209"/>
      <c r="K7" s="209"/>
      <c r="L7" s="210"/>
    </row>
    <row r="8" spans="2:18" ht="15" customHeight="1">
      <c r="B8" s="211" t="s">
        <v>96</v>
      </c>
      <c r="C8" s="212"/>
      <c r="D8" s="69" t="str">
        <f>+'F1'!C20</f>
        <v>FHL</v>
      </c>
      <c r="E8" s="123"/>
      <c r="F8" s="123"/>
      <c r="G8" s="123"/>
      <c r="H8" s="123"/>
      <c r="I8" s="123"/>
      <c r="J8" s="123"/>
      <c r="K8" s="123"/>
      <c r="L8" s="124"/>
    </row>
    <row r="9" spans="2:18" ht="15" customHeight="1">
      <c r="B9" s="81"/>
      <c r="C9" s="4"/>
      <c r="D9" s="82"/>
      <c r="E9" s="2"/>
      <c r="F9" s="2"/>
      <c r="G9" s="2"/>
      <c r="H9" s="2"/>
    </row>
    <row r="10" spans="2:18" ht="15" customHeight="1">
      <c r="B10" s="4"/>
      <c r="C10" s="4"/>
      <c r="D10" s="4"/>
      <c r="E10" s="2"/>
      <c r="F10" s="2"/>
      <c r="G10" s="2"/>
      <c r="H10" s="2"/>
    </row>
    <row r="11" spans="2:18" ht="15" customHeight="1">
      <c r="B11" s="2"/>
      <c r="C11" s="2"/>
      <c r="D11" s="151">
        <v>1</v>
      </c>
      <c r="E11" s="151" t="s">
        <v>173</v>
      </c>
      <c r="F11" s="151" t="s">
        <v>174</v>
      </c>
      <c r="G11" s="151" t="s">
        <v>175</v>
      </c>
      <c r="H11" s="151" t="s">
        <v>176</v>
      </c>
      <c r="I11" s="151">
        <v>2</v>
      </c>
    </row>
    <row r="12" spans="2:18" s="18" customFormat="1" ht="30" customHeight="1">
      <c r="B12" s="2"/>
      <c r="C12" s="2"/>
      <c r="D12" s="192" t="s">
        <v>74</v>
      </c>
      <c r="E12" s="192" t="s">
        <v>162</v>
      </c>
      <c r="F12" s="192" t="s">
        <v>163</v>
      </c>
      <c r="G12" s="192" t="s">
        <v>164</v>
      </c>
      <c r="H12" s="192" t="s">
        <v>165</v>
      </c>
      <c r="I12" s="207" t="s">
        <v>76</v>
      </c>
      <c r="J12" s="180" t="s">
        <v>75</v>
      </c>
      <c r="L12" s="192" t="s">
        <v>77</v>
      </c>
      <c r="N12" s="198" t="s">
        <v>78</v>
      </c>
      <c r="P12" s="180" t="s">
        <v>61</v>
      </c>
    </row>
    <row r="13" spans="2:18" s="18" customFormat="1" ht="30" customHeight="1">
      <c r="B13" s="2"/>
      <c r="C13" s="2"/>
      <c r="D13" s="193"/>
      <c r="E13" s="193"/>
      <c r="F13" s="193"/>
      <c r="G13" s="193"/>
      <c r="H13" s="193"/>
      <c r="I13" s="207"/>
      <c r="J13" s="181"/>
      <c r="L13" s="193"/>
      <c r="N13" s="199"/>
      <c r="P13" s="181"/>
    </row>
    <row r="14" spans="2:18" s="18" customFormat="1" ht="30" customHeight="1">
      <c r="B14" s="2"/>
      <c r="C14" s="2"/>
      <c r="D14" s="194"/>
      <c r="E14" s="194"/>
      <c r="F14" s="194"/>
      <c r="G14" s="194"/>
      <c r="H14" s="194"/>
      <c r="I14" s="207"/>
      <c r="J14" s="182"/>
      <c r="L14" s="194"/>
      <c r="N14" s="200"/>
      <c r="P14" s="182"/>
    </row>
    <row r="15" spans="2:18" ht="15" customHeight="1">
      <c r="B15" s="5" t="s">
        <v>62</v>
      </c>
      <c r="C15" s="6"/>
      <c r="D15" s="146"/>
      <c r="E15" s="146"/>
      <c r="F15" s="146"/>
      <c r="G15" s="146"/>
      <c r="H15" s="146"/>
      <c r="I15" s="147"/>
      <c r="J15" s="20"/>
      <c r="L15" s="19"/>
      <c r="N15" s="21"/>
      <c r="P15" s="19"/>
    </row>
    <row r="16" spans="2:18" ht="15" customHeight="1">
      <c r="B16" s="5"/>
      <c r="C16" s="22" t="s">
        <v>0</v>
      </c>
      <c r="D16" s="146"/>
      <c r="E16" s="146"/>
      <c r="F16" s="146"/>
      <c r="G16" s="146"/>
      <c r="H16" s="146"/>
      <c r="I16" s="147"/>
      <c r="J16" s="20"/>
      <c r="L16" s="19"/>
      <c r="N16" s="21"/>
      <c r="P16" s="19"/>
    </row>
    <row r="17" spans="2:16" ht="15" customHeight="1">
      <c r="B17" s="122"/>
      <c r="C17" s="2" t="str">
        <f>'F2 SAS'!C17</f>
        <v xml:space="preserve">Médecin </v>
      </c>
      <c r="D17" s="98"/>
      <c r="E17" s="98"/>
      <c r="F17" s="98"/>
      <c r="G17" s="98"/>
      <c r="H17" s="98"/>
      <c r="I17" s="98"/>
      <c r="J17" s="32" t="str">
        <f t="shared" ref="J17:J29" si="0">IF(D17=0,"OK",IF(AND(D17&gt;0,I17&lt;&gt;"",I17=INT(I17),INT(I17)&gt;=D17),"OK","erreur"))</f>
        <v>OK</v>
      </c>
      <c r="L17" s="98"/>
      <c r="N17" s="76" t="str">
        <f t="shared" ref="N17:N29" si="1">IF(D17="",IF(L17="","OK","erreur"),IF(L17&lt;&gt;"","OK","erreur"))</f>
        <v>OK</v>
      </c>
      <c r="P17" s="75">
        <f t="shared" ref="P17:P29" si="2">IFERROR(+L17*P$60/L$60,0)</f>
        <v>0</v>
      </c>
    </row>
    <row r="18" spans="2:16" ht="15" customHeight="1">
      <c r="B18" s="7" t="s">
        <v>118</v>
      </c>
      <c r="C18" s="2" t="str">
        <f>'F2 SAS'!C18</f>
        <v>Licencié en sciences hospitalières</v>
      </c>
      <c r="D18" s="98"/>
      <c r="E18" s="98"/>
      <c r="F18" s="98"/>
      <c r="G18" s="98"/>
      <c r="H18" s="98"/>
      <c r="I18" s="98"/>
      <c r="J18" s="32" t="str">
        <f t="shared" si="0"/>
        <v>OK</v>
      </c>
      <c r="L18" s="98"/>
      <c r="N18" s="76" t="str">
        <f t="shared" si="1"/>
        <v>OK</v>
      </c>
      <c r="P18" s="75">
        <f t="shared" si="2"/>
        <v>0</v>
      </c>
    </row>
    <row r="19" spans="2:16" ht="15" customHeight="1">
      <c r="B19" s="7" t="s">
        <v>118</v>
      </c>
      <c r="C19" s="2" t="str">
        <f>'F2 SAS'!C19</f>
        <v>Infirmier hospitalier gradué</v>
      </c>
      <c r="D19" s="98"/>
      <c r="E19" s="98"/>
      <c r="F19" s="98"/>
      <c r="G19" s="98"/>
      <c r="H19" s="98"/>
      <c r="I19" s="98"/>
      <c r="J19" s="32" t="str">
        <f t="shared" si="0"/>
        <v>OK</v>
      </c>
      <c r="L19" s="98"/>
      <c r="N19" s="76" t="str">
        <f t="shared" si="1"/>
        <v>OK</v>
      </c>
      <c r="P19" s="75">
        <f t="shared" si="2"/>
        <v>0</v>
      </c>
    </row>
    <row r="20" spans="2:16" ht="15" customHeight="1">
      <c r="B20" s="7" t="s">
        <v>118</v>
      </c>
      <c r="C20" s="2" t="str">
        <f>'F2 SAS'!C20</f>
        <v>Assistant social</v>
      </c>
      <c r="D20" s="98"/>
      <c r="E20" s="98"/>
      <c r="F20" s="98"/>
      <c r="G20" s="98"/>
      <c r="H20" s="98"/>
      <c r="I20" s="98"/>
      <c r="J20" s="32" t="str">
        <f t="shared" si="0"/>
        <v>OK</v>
      </c>
      <c r="L20" s="98"/>
      <c r="N20" s="76" t="str">
        <f t="shared" si="1"/>
        <v>OK</v>
      </c>
      <c r="P20" s="75">
        <f t="shared" si="2"/>
        <v>0</v>
      </c>
    </row>
    <row r="21" spans="2:16" ht="15" customHeight="1">
      <c r="B21" s="7" t="s">
        <v>118</v>
      </c>
      <c r="C21" s="2" t="str">
        <f>'F2 SAS'!C21</f>
        <v>Ergothérapeute</v>
      </c>
      <c r="D21" s="98"/>
      <c r="E21" s="98"/>
      <c r="F21" s="98"/>
      <c r="G21" s="98"/>
      <c r="H21" s="98"/>
      <c r="I21" s="98"/>
      <c r="J21" s="32" t="str">
        <f t="shared" si="0"/>
        <v>OK</v>
      </c>
      <c r="L21" s="98"/>
      <c r="N21" s="76" t="str">
        <f t="shared" si="1"/>
        <v>OK</v>
      </c>
      <c r="P21" s="75">
        <f t="shared" si="2"/>
        <v>0</v>
      </c>
    </row>
    <row r="22" spans="2:16" ht="15" customHeight="1">
      <c r="B22" s="7" t="s">
        <v>118</v>
      </c>
      <c r="C22" s="2" t="str">
        <f>'F2 SAS'!C22</f>
        <v>Kinésithérapeute</v>
      </c>
      <c r="D22" s="98"/>
      <c r="E22" s="98"/>
      <c r="F22" s="98"/>
      <c r="G22" s="98"/>
      <c r="H22" s="98"/>
      <c r="I22" s="98"/>
      <c r="J22" s="32" t="str">
        <f t="shared" si="0"/>
        <v>OK</v>
      </c>
      <c r="L22" s="98"/>
      <c r="N22" s="76" t="str">
        <f t="shared" si="1"/>
        <v>OK</v>
      </c>
      <c r="P22" s="75">
        <f t="shared" si="2"/>
        <v>0</v>
      </c>
    </row>
    <row r="23" spans="2:16" ht="15" customHeight="1">
      <c r="B23" s="7" t="s">
        <v>118</v>
      </c>
      <c r="C23" s="2" t="str">
        <f>'F2 SAS'!C23</f>
        <v>Psychomotricien</v>
      </c>
      <c r="D23" s="98"/>
      <c r="E23" s="98"/>
      <c r="F23" s="98"/>
      <c r="G23" s="98"/>
      <c r="H23" s="98"/>
      <c r="I23" s="98"/>
      <c r="J23" s="32" t="str">
        <f t="shared" si="0"/>
        <v>OK</v>
      </c>
      <c r="L23" s="98"/>
      <c r="N23" s="76" t="str">
        <f t="shared" si="1"/>
        <v>OK</v>
      </c>
      <c r="P23" s="75">
        <f t="shared" si="2"/>
        <v>0</v>
      </c>
    </row>
    <row r="24" spans="2:16" ht="15" customHeight="1">
      <c r="B24" s="7" t="s">
        <v>118</v>
      </c>
      <c r="C24" s="2" t="str">
        <f>'F2 SAS'!C24</f>
        <v>Pédagogue curatif</v>
      </c>
      <c r="D24" s="98"/>
      <c r="E24" s="98"/>
      <c r="F24" s="98"/>
      <c r="G24" s="98"/>
      <c r="H24" s="98"/>
      <c r="I24" s="98"/>
      <c r="J24" s="32" t="str">
        <f t="shared" si="0"/>
        <v>OK</v>
      </c>
      <c r="L24" s="98"/>
      <c r="N24" s="76" t="str">
        <f t="shared" si="1"/>
        <v>OK</v>
      </c>
      <c r="P24" s="75">
        <f t="shared" si="2"/>
        <v>0</v>
      </c>
    </row>
    <row r="25" spans="2:16" ht="15" customHeight="1">
      <c r="B25" s="7" t="s">
        <v>118</v>
      </c>
      <c r="C25" s="2" t="str">
        <f>'F2 SAS'!C25</f>
        <v>Diététicien</v>
      </c>
      <c r="D25" s="98"/>
      <c r="E25" s="98"/>
      <c r="F25" s="98"/>
      <c r="G25" s="98"/>
      <c r="H25" s="98"/>
      <c r="I25" s="98"/>
      <c r="J25" s="32" t="str">
        <f t="shared" si="0"/>
        <v>OK</v>
      </c>
      <c r="L25" s="98"/>
      <c r="N25" s="76" t="str">
        <f t="shared" si="1"/>
        <v>OK</v>
      </c>
      <c r="P25" s="75">
        <f t="shared" si="2"/>
        <v>0</v>
      </c>
    </row>
    <row r="26" spans="2:16" ht="15" customHeight="1">
      <c r="B26" s="7" t="s">
        <v>117</v>
      </c>
      <c r="C26" s="2" t="str">
        <f>'F2 SAS'!C26</f>
        <v>Infirmier anesthésiste / masseur</v>
      </c>
      <c r="D26" s="98"/>
      <c r="E26" s="98"/>
      <c r="F26" s="98"/>
      <c r="G26" s="98"/>
      <c r="H26" s="98"/>
      <c r="I26" s="98"/>
      <c r="J26" s="32" t="str">
        <f t="shared" si="0"/>
        <v>OK</v>
      </c>
      <c r="L26" s="98"/>
      <c r="N26" s="76" t="str">
        <f t="shared" si="1"/>
        <v>OK</v>
      </c>
      <c r="P26" s="75">
        <f t="shared" si="2"/>
        <v>0</v>
      </c>
    </row>
    <row r="27" spans="2:16" ht="15" customHeight="1">
      <c r="B27" s="7" t="s">
        <v>117</v>
      </c>
      <c r="C27" s="2" t="str">
        <f>'F2 SAS'!C27</f>
        <v>Infirmier psychiatrique</v>
      </c>
      <c r="D27" s="98"/>
      <c r="E27" s="98"/>
      <c r="F27" s="98"/>
      <c r="G27" s="98"/>
      <c r="H27" s="98"/>
      <c r="I27" s="98"/>
      <c r="J27" s="32" t="str">
        <f t="shared" si="0"/>
        <v>OK</v>
      </c>
      <c r="L27" s="98"/>
      <c r="N27" s="76" t="str">
        <f t="shared" si="1"/>
        <v>OK</v>
      </c>
      <c r="P27" s="75">
        <f t="shared" si="2"/>
        <v>0</v>
      </c>
    </row>
    <row r="28" spans="2:16" ht="15" customHeight="1">
      <c r="B28" s="7" t="s">
        <v>116</v>
      </c>
      <c r="C28" s="2" t="str">
        <f>'F2 SAS'!C28</f>
        <v>Infirmier</v>
      </c>
      <c r="D28" s="98"/>
      <c r="E28" s="98"/>
      <c r="F28" s="98"/>
      <c r="G28" s="98"/>
      <c r="H28" s="98"/>
      <c r="I28" s="98"/>
      <c r="J28" s="32" t="str">
        <f t="shared" si="0"/>
        <v>OK</v>
      </c>
      <c r="L28" s="98"/>
      <c r="N28" s="76" t="str">
        <f t="shared" si="1"/>
        <v>OK</v>
      </c>
      <c r="P28" s="75">
        <f t="shared" si="2"/>
        <v>0</v>
      </c>
    </row>
    <row r="29" spans="2:16" ht="15" customHeight="1">
      <c r="B29" s="7" t="s">
        <v>114</v>
      </c>
      <c r="C29" s="4" t="str">
        <f>'F2 SAS'!C29</f>
        <v>Aide soignant</v>
      </c>
      <c r="D29" s="98"/>
      <c r="E29" s="98"/>
      <c r="F29" s="98"/>
      <c r="G29" s="98"/>
      <c r="H29" s="98"/>
      <c r="I29" s="98"/>
      <c r="J29" s="32" t="str">
        <f t="shared" si="0"/>
        <v>OK</v>
      </c>
      <c r="L29" s="98"/>
      <c r="N29" s="76" t="str">
        <f t="shared" si="1"/>
        <v>OK</v>
      </c>
      <c r="P29" s="75">
        <f t="shared" si="2"/>
        <v>0</v>
      </c>
    </row>
    <row r="30" spans="2:16" ht="15" customHeight="1">
      <c r="B30" s="5"/>
      <c r="C30" s="22" t="s">
        <v>12</v>
      </c>
      <c r="D30" s="153"/>
      <c r="E30" s="153"/>
      <c r="F30" s="153"/>
      <c r="G30" s="153"/>
      <c r="H30" s="153"/>
      <c r="I30" s="154"/>
      <c r="J30" s="23"/>
      <c r="L30" s="155"/>
      <c r="N30" s="17"/>
      <c r="P30" s="90"/>
    </row>
    <row r="31" spans="2:16" ht="15" customHeight="1">
      <c r="B31" s="7" t="s">
        <v>119</v>
      </c>
      <c r="C31" s="2" t="str">
        <f>'F2 SAS'!C31</f>
        <v>Universitaire psychologue</v>
      </c>
      <c r="D31" s="98"/>
      <c r="E31" s="98"/>
      <c r="F31" s="98"/>
      <c r="G31" s="98"/>
      <c r="H31" s="98"/>
      <c r="I31" s="98"/>
      <c r="J31" s="32" t="str">
        <f t="shared" ref="J31:J36" si="3">IF(D31=0,"OK",IF(AND(D31&gt;0,I31&lt;&gt;"",I31=INT(I31),INT(I31)&gt;=D31),"OK","erreur"))</f>
        <v>OK</v>
      </c>
      <c r="L31" s="98"/>
      <c r="N31" s="76" t="str">
        <f t="shared" ref="N31:N36" si="4">IF(D31="",IF(L31="","OK","erreur"),IF(L31&lt;&gt;"","OK","erreur"))</f>
        <v>OK</v>
      </c>
      <c r="P31" s="75">
        <f t="shared" ref="P31:P36" si="5">IFERROR(+L31*P$60/L$60,0)</f>
        <v>0</v>
      </c>
    </row>
    <row r="32" spans="2:16" ht="15" customHeight="1">
      <c r="B32" s="7" t="s">
        <v>118</v>
      </c>
      <c r="C32" s="2" t="str">
        <f>'F2 SAS'!C32</f>
        <v>Educateur gradué</v>
      </c>
      <c r="D32" s="98"/>
      <c r="E32" s="98"/>
      <c r="F32" s="98"/>
      <c r="G32" s="98"/>
      <c r="H32" s="98"/>
      <c r="I32" s="98"/>
      <c r="J32" s="32" t="str">
        <f t="shared" si="3"/>
        <v>OK</v>
      </c>
      <c r="L32" s="98"/>
      <c r="N32" s="76" t="str">
        <f t="shared" si="4"/>
        <v>OK</v>
      </c>
      <c r="P32" s="75">
        <f t="shared" si="5"/>
        <v>0</v>
      </c>
    </row>
    <row r="33" spans="2:16" ht="15" customHeight="1">
      <c r="B33" s="7" t="s">
        <v>115</v>
      </c>
      <c r="C33" s="2" t="str">
        <f>'F2 SAS'!C33</f>
        <v>Educateur instructeur (bac)</v>
      </c>
      <c r="D33" s="98"/>
      <c r="E33" s="98"/>
      <c r="F33" s="98"/>
      <c r="G33" s="98"/>
      <c r="H33" s="98"/>
      <c r="I33" s="98"/>
      <c r="J33" s="32" t="str">
        <f t="shared" si="3"/>
        <v>OK</v>
      </c>
      <c r="L33" s="98"/>
      <c r="N33" s="76" t="str">
        <f t="shared" si="4"/>
        <v>OK</v>
      </c>
      <c r="P33" s="75">
        <f t="shared" si="5"/>
        <v>0</v>
      </c>
    </row>
    <row r="34" spans="2:16" ht="15" customHeight="1">
      <c r="B34" s="7" t="s">
        <v>115</v>
      </c>
      <c r="C34" s="2" t="str">
        <f>'F2 SAS'!C34</f>
        <v>Educateur diplômé</v>
      </c>
      <c r="D34" s="98"/>
      <c r="E34" s="98"/>
      <c r="F34" s="98"/>
      <c r="G34" s="98"/>
      <c r="H34" s="98"/>
      <c r="I34" s="98"/>
      <c r="J34" s="32" t="str">
        <f t="shared" si="3"/>
        <v>OK</v>
      </c>
      <c r="L34" s="98"/>
      <c r="N34" s="76" t="str">
        <f t="shared" si="4"/>
        <v>OK</v>
      </c>
      <c r="P34" s="75">
        <f t="shared" si="5"/>
        <v>0</v>
      </c>
    </row>
    <row r="35" spans="2:16" ht="15" customHeight="1">
      <c r="B35" s="7" t="s">
        <v>114</v>
      </c>
      <c r="C35" s="2" t="str">
        <f>'F2 SAS'!C35</f>
        <v>Educateur instructeur</v>
      </c>
      <c r="D35" s="98"/>
      <c r="E35" s="98"/>
      <c r="F35" s="98"/>
      <c r="G35" s="98"/>
      <c r="H35" s="98"/>
      <c r="I35" s="98"/>
      <c r="J35" s="32" t="str">
        <f t="shared" si="3"/>
        <v>OK</v>
      </c>
      <c r="L35" s="98"/>
      <c r="N35" s="76" t="str">
        <f t="shared" si="4"/>
        <v>OK</v>
      </c>
      <c r="P35" s="75">
        <f t="shared" si="5"/>
        <v>0</v>
      </c>
    </row>
    <row r="36" spans="2:16" ht="15" customHeight="1">
      <c r="B36" s="7" t="s">
        <v>111</v>
      </c>
      <c r="C36" s="2" t="str">
        <f>'F2 SAS'!C36</f>
        <v>Salarié non diplômé</v>
      </c>
      <c r="D36" s="98"/>
      <c r="E36" s="98"/>
      <c r="F36" s="98"/>
      <c r="G36" s="98"/>
      <c r="H36" s="98"/>
      <c r="I36" s="98"/>
      <c r="J36" s="32" t="str">
        <f t="shared" si="3"/>
        <v>OK</v>
      </c>
      <c r="L36" s="98"/>
      <c r="N36" s="76" t="str">
        <f t="shared" si="4"/>
        <v>OK</v>
      </c>
      <c r="P36" s="75">
        <f t="shared" si="5"/>
        <v>0</v>
      </c>
    </row>
    <row r="37" spans="2:16" ht="15" customHeight="1">
      <c r="B37" s="5"/>
      <c r="C37" s="22" t="s">
        <v>21</v>
      </c>
      <c r="D37" s="153"/>
      <c r="E37" s="153"/>
      <c r="F37" s="153"/>
      <c r="G37" s="153"/>
      <c r="H37" s="153"/>
      <c r="I37" s="154"/>
      <c r="J37" s="23"/>
      <c r="L37" s="155"/>
      <c r="N37" s="17"/>
      <c r="P37" s="90"/>
    </row>
    <row r="38" spans="2:16" ht="15" customHeight="1">
      <c r="B38" s="9" t="s">
        <v>114</v>
      </c>
      <c r="C38" s="4" t="str">
        <f>'F2 SAS'!C38</f>
        <v>Salarié avec CATP ou CAP</v>
      </c>
      <c r="D38" s="98"/>
      <c r="E38" s="98"/>
      <c r="F38" s="98"/>
      <c r="G38" s="98"/>
      <c r="H38" s="98"/>
      <c r="I38" s="98"/>
      <c r="J38" s="32" t="str">
        <f>IF(D38=0,"OK",IF(AND(D38&gt;0,I38&lt;&gt;"",I38=INT(I38),INT(I38)&gt;=D38),"OK","erreur"))</f>
        <v>OK</v>
      </c>
      <c r="L38" s="98"/>
      <c r="N38" s="76" t="str">
        <f>IF(D38="",IF(L38="","OK","erreur"),IF(L38&lt;&gt;"","OK","erreur"))</f>
        <v>OK</v>
      </c>
      <c r="P38" s="75">
        <f>IFERROR(+L38*P$60/L$60,0)</f>
        <v>0</v>
      </c>
    </row>
    <row r="39" spans="2:16" ht="15" customHeight="1">
      <c r="B39" s="9" t="s">
        <v>114</v>
      </c>
      <c r="C39" s="4" t="str">
        <f>'F2 SAS'!C39</f>
        <v>Auxiliaire de vie/Auxiliaire économe</v>
      </c>
      <c r="D39" s="98"/>
      <c r="E39" s="98"/>
      <c r="F39" s="98"/>
      <c r="G39" s="98"/>
      <c r="H39" s="98"/>
      <c r="I39" s="98"/>
      <c r="J39" s="32" t="str">
        <f>IF(D39=0,"OK",IF(AND(D39&gt;0,I39&lt;&gt;"",I39=INT(I39),INT(I39)&gt;=D39),"OK","erreur"))</f>
        <v>OK</v>
      </c>
      <c r="L39" s="98"/>
      <c r="N39" s="76" t="str">
        <f>IF(D39="",IF(L39="","OK","erreur"),IF(L39&lt;&gt;"","OK","erreur"))</f>
        <v>OK</v>
      </c>
      <c r="P39" s="75">
        <f>IFERROR(+L39*P$60/L$60,0)</f>
        <v>0</v>
      </c>
    </row>
    <row r="40" spans="2:16" ht="15" customHeight="1">
      <c r="B40" s="9" t="s">
        <v>113</v>
      </c>
      <c r="C40" s="4" t="str">
        <f>'F2 SAS'!C40</f>
        <v>Aide socio-familiale</v>
      </c>
      <c r="D40" s="98"/>
      <c r="E40" s="98"/>
      <c r="F40" s="98"/>
      <c r="G40" s="98"/>
      <c r="H40" s="98"/>
      <c r="I40" s="98"/>
      <c r="J40" s="32" t="str">
        <f>IF(D40=0,"OK",IF(AND(D40&gt;0,I40&lt;&gt;"",I40=INT(I40),INT(I40)&gt;=D40),"OK","erreur"))</f>
        <v>OK</v>
      </c>
      <c r="L40" s="98"/>
      <c r="N40" s="76" t="str">
        <f>IF(D40="",IF(L40="","OK","erreur"),IF(L40&lt;&gt;"","OK","erreur"))</f>
        <v>OK</v>
      </c>
      <c r="P40" s="75">
        <f>IFERROR(+L40*P$60/L$60,0)</f>
        <v>0</v>
      </c>
    </row>
    <row r="41" spans="2:16" ht="15" customHeight="1">
      <c r="B41" s="9" t="s">
        <v>112</v>
      </c>
      <c r="C41" s="4" t="str">
        <f>'F2 SAS'!C41</f>
        <v>Aide socio-familiale en formation</v>
      </c>
      <c r="D41" s="98"/>
      <c r="E41" s="98"/>
      <c r="F41" s="98"/>
      <c r="G41" s="98"/>
      <c r="H41" s="98"/>
      <c r="I41" s="98"/>
      <c r="J41" s="32" t="str">
        <f>IF(D41=0,"OK",IF(AND(D41&gt;0,I41&lt;&gt;"",I41=INT(I41),INT(I41)&gt;=D41),"OK","erreur"))</f>
        <v>OK</v>
      </c>
      <c r="L41" s="98"/>
      <c r="N41" s="76" t="str">
        <f>IF(D41="",IF(L41="","OK","erreur"),IF(L41&lt;&gt;"","OK","erreur"))</f>
        <v>OK</v>
      </c>
      <c r="P41" s="75">
        <f>IFERROR(+L41*P$60/L$60,0)</f>
        <v>0</v>
      </c>
    </row>
    <row r="42" spans="2:16" ht="15" customHeight="1">
      <c r="B42" s="9" t="s">
        <v>111</v>
      </c>
      <c r="C42" s="4" t="str">
        <f>'F2 SAS'!C42</f>
        <v>Salarié non diplômé</v>
      </c>
      <c r="D42" s="98"/>
      <c r="E42" s="98"/>
      <c r="F42" s="98"/>
      <c r="G42" s="98"/>
      <c r="H42" s="98"/>
      <c r="I42" s="98"/>
      <c r="J42" s="32" t="str">
        <f>IF(D42=0,"OK",IF(AND(D42&gt;0,I42&lt;&gt;"",I42=INT(I42),INT(I42)&gt;=D42),"OK","erreur"))</f>
        <v>OK</v>
      </c>
      <c r="L42" s="98"/>
      <c r="N42" s="76" t="str">
        <f>IF(D42="",IF(L42="","OK","erreur"),IF(L42&lt;&gt;"","OK","erreur"))</f>
        <v>OK</v>
      </c>
      <c r="P42" s="75">
        <f>IFERROR(+L42*P$60/L$60,0)</f>
        <v>0</v>
      </c>
    </row>
    <row r="43" spans="2:16" ht="15" customHeight="1">
      <c r="B43" s="5" t="s">
        <v>18</v>
      </c>
      <c r="C43" s="6"/>
      <c r="D43" s="153"/>
      <c r="E43" s="153"/>
      <c r="F43" s="153"/>
      <c r="G43" s="153"/>
      <c r="H43" s="153"/>
      <c r="I43" s="154"/>
      <c r="J43" s="23"/>
      <c r="L43" s="156"/>
      <c r="N43" s="17"/>
      <c r="P43" s="90"/>
    </row>
    <row r="44" spans="2:16" ht="15" customHeight="1">
      <c r="B44" s="7" t="s">
        <v>119</v>
      </c>
      <c r="C44" s="2" t="str">
        <f>'F2 SAS'!C44</f>
        <v>Universitaire</v>
      </c>
      <c r="D44" s="98"/>
      <c r="E44" s="98"/>
      <c r="F44" s="98"/>
      <c r="G44" s="98"/>
      <c r="H44" s="98"/>
      <c r="I44" s="98"/>
      <c r="J44" s="32" t="str">
        <f t="shared" ref="J44:J51" si="6">IF(D44=0,"OK",IF(AND(D44&gt;0,I44&lt;&gt;"",I44=INT(I44),INT(I44)&gt;=D44),"OK","erreur"))</f>
        <v>OK</v>
      </c>
      <c r="L44" s="98"/>
      <c r="N44" s="76" t="str">
        <f t="shared" ref="N44:N51" si="7">IF(D44="",IF(L44="","OK","erreur"),IF(L44&lt;&gt;"","OK","erreur"))</f>
        <v>OK</v>
      </c>
      <c r="P44" s="75">
        <f t="shared" ref="P44:P51" si="8">IFERROR(+L44*P$60/L$60,0)</f>
        <v>0</v>
      </c>
    </row>
    <row r="45" spans="2:16" ht="15" customHeight="1">
      <c r="B45" s="7" t="s">
        <v>118</v>
      </c>
      <c r="C45" s="2" t="str">
        <f>'F2 SAS'!C45</f>
        <v>Bachelor</v>
      </c>
      <c r="D45" s="98"/>
      <c r="E45" s="98"/>
      <c r="F45" s="98"/>
      <c r="G45" s="98"/>
      <c r="H45" s="98"/>
      <c r="I45" s="98"/>
      <c r="J45" s="32" t="str">
        <f t="shared" si="6"/>
        <v>OK</v>
      </c>
      <c r="L45" s="98"/>
      <c r="N45" s="76" t="str">
        <f t="shared" si="7"/>
        <v>OK</v>
      </c>
      <c r="P45" s="75">
        <f t="shared" si="8"/>
        <v>0</v>
      </c>
    </row>
    <row r="46" spans="2:16" ht="15" customHeight="1">
      <c r="B46" s="7" t="s">
        <v>116</v>
      </c>
      <c r="C46" s="2" t="str">
        <f>'F2 SAS'!C46</f>
        <v>BTS</v>
      </c>
      <c r="D46" s="98"/>
      <c r="E46" s="98"/>
      <c r="F46" s="98"/>
      <c r="G46" s="98"/>
      <c r="H46" s="98"/>
      <c r="I46" s="98"/>
      <c r="J46" s="32" t="str">
        <f t="shared" si="6"/>
        <v>OK</v>
      </c>
      <c r="L46" s="98"/>
      <c r="N46" s="76" t="str">
        <f t="shared" si="7"/>
        <v>OK</v>
      </c>
      <c r="P46" s="75">
        <f t="shared" si="8"/>
        <v>0</v>
      </c>
    </row>
    <row r="47" spans="2:16" ht="15" customHeight="1">
      <c r="B47" s="7" t="s">
        <v>115</v>
      </c>
      <c r="C47" s="2" t="str">
        <f>'F2 SAS'!C47</f>
        <v>Bac</v>
      </c>
      <c r="D47" s="98"/>
      <c r="E47" s="98"/>
      <c r="F47" s="98"/>
      <c r="G47" s="98"/>
      <c r="H47" s="98"/>
      <c r="I47" s="98"/>
      <c r="J47" s="32" t="str">
        <f t="shared" si="6"/>
        <v>OK</v>
      </c>
      <c r="L47" s="98"/>
      <c r="N47" s="76" t="str">
        <f t="shared" si="7"/>
        <v>OK</v>
      </c>
      <c r="P47" s="75">
        <f t="shared" si="8"/>
        <v>0</v>
      </c>
    </row>
    <row r="48" spans="2:16" ht="15" customHeight="1">
      <c r="B48" s="7" t="s">
        <v>114</v>
      </c>
      <c r="C48" s="2" t="str">
        <f>'F2 SAS'!C48</f>
        <v>Salarié avec 3ième sec. ou ens. moyen</v>
      </c>
      <c r="D48" s="98"/>
      <c r="E48" s="98"/>
      <c r="F48" s="98"/>
      <c r="G48" s="98"/>
      <c r="H48" s="98"/>
      <c r="I48" s="98"/>
      <c r="J48" s="32" t="str">
        <f t="shared" si="6"/>
        <v>OK</v>
      </c>
      <c r="L48" s="98"/>
      <c r="N48" s="76" t="str">
        <f t="shared" si="7"/>
        <v>OK</v>
      </c>
      <c r="P48" s="75">
        <f t="shared" si="8"/>
        <v>0</v>
      </c>
    </row>
    <row r="49" spans="2:16" ht="15" customHeight="1">
      <c r="B49" s="7" t="s">
        <v>113</v>
      </c>
      <c r="C49" s="2" t="str">
        <f>'F2 SAS'!C49</f>
        <v>Salarié avec 5ième sec. ou 9ième moyen</v>
      </c>
      <c r="D49" s="98"/>
      <c r="E49" s="98"/>
      <c r="F49" s="98"/>
      <c r="G49" s="98"/>
      <c r="H49" s="98"/>
      <c r="I49" s="98"/>
      <c r="J49" s="32" t="str">
        <f t="shared" si="6"/>
        <v>OK</v>
      </c>
      <c r="L49" s="98"/>
      <c r="N49" s="76" t="str">
        <f t="shared" si="7"/>
        <v>OK</v>
      </c>
      <c r="P49" s="75">
        <f t="shared" si="8"/>
        <v>0</v>
      </c>
    </row>
    <row r="50" spans="2:16" ht="15" customHeight="1">
      <c r="B50" s="7" t="s">
        <v>111</v>
      </c>
      <c r="C50" s="2" t="str">
        <f>'F2 SAS'!C50</f>
        <v>Salarié sans 5ième sec. ou 9ième moyen</v>
      </c>
      <c r="D50" s="98"/>
      <c r="E50" s="98"/>
      <c r="F50" s="98"/>
      <c r="G50" s="98"/>
      <c r="H50" s="98"/>
      <c r="I50" s="98"/>
      <c r="J50" s="32" t="str">
        <f t="shared" si="6"/>
        <v>OK</v>
      </c>
      <c r="L50" s="98"/>
      <c r="N50" s="76" t="str">
        <f t="shared" si="7"/>
        <v>OK</v>
      </c>
      <c r="P50" s="75">
        <f t="shared" si="8"/>
        <v>0</v>
      </c>
    </row>
    <row r="51" spans="2:16" ht="15" customHeight="1">
      <c r="B51" s="7" t="s">
        <v>111</v>
      </c>
      <c r="C51" s="2" t="str">
        <f>'F2 SAS'!C51</f>
        <v>Salarié non diplômé</v>
      </c>
      <c r="D51" s="98"/>
      <c r="E51" s="98"/>
      <c r="F51" s="98"/>
      <c r="G51" s="98"/>
      <c r="H51" s="98"/>
      <c r="I51" s="98"/>
      <c r="J51" s="32" t="str">
        <f t="shared" si="6"/>
        <v>OK</v>
      </c>
      <c r="L51" s="98"/>
      <c r="N51" s="76" t="str">
        <f t="shared" si="7"/>
        <v>OK</v>
      </c>
      <c r="P51" s="75">
        <f t="shared" si="8"/>
        <v>0</v>
      </c>
    </row>
    <row r="52" spans="2:16" ht="15" customHeight="1">
      <c r="B52" s="5" t="s">
        <v>34</v>
      </c>
      <c r="C52" s="6"/>
      <c r="D52" s="153"/>
      <c r="E52" s="153"/>
      <c r="F52" s="153"/>
      <c r="G52" s="153"/>
      <c r="H52" s="153"/>
      <c r="I52" s="154"/>
      <c r="J52" s="23"/>
      <c r="L52" s="155"/>
      <c r="N52" s="17"/>
      <c r="P52" s="90"/>
    </row>
    <row r="53" spans="2:16" ht="15" customHeight="1">
      <c r="B53" s="9" t="s">
        <v>114</v>
      </c>
      <c r="C53" s="4" t="str">
        <f>'F2 SAS'!C53</f>
        <v>Salarié avec CATP ou CAP</v>
      </c>
      <c r="D53" s="98"/>
      <c r="E53" s="98"/>
      <c r="F53" s="98"/>
      <c r="G53" s="98"/>
      <c r="H53" s="98"/>
      <c r="I53" s="98"/>
      <c r="J53" s="32" t="str">
        <f t="shared" ref="J53:J58" si="9">IF(D53=0,"OK",IF(AND(D53&gt;0,I53&lt;&gt;"",I53=INT(I53),INT(I53)&gt;=D53),"OK","erreur"))</f>
        <v>OK</v>
      </c>
      <c r="L53" s="98"/>
      <c r="N53" s="76" t="str">
        <f t="shared" ref="N53:N58" si="10">IF(D53="",IF(L53="","OK","erreur"),IF(L53&lt;&gt;"","OK","erreur"))</f>
        <v>OK</v>
      </c>
      <c r="P53" s="75">
        <f t="shared" ref="P53:P58" si="11">IFERROR(+L53*P$60/L$60,0)</f>
        <v>0</v>
      </c>
    </row>
    <row r="54" spans="2:16" ht="15" customHeight="1">
      <c r="B54" s="9" t="s">
        <v>112</v>
      </c>
      <c r="C54" s="4" t="str">
        <f>'F2 SAS'!C54</f>
        <v>Salarié sans CATP</v>
      </c>
      <c r="D54" s="98"/>
      <c r="E54" s="98"/>
      <c r="F54" s="98"/>
      <c r="G54" s="98"/>
      <c r="H54" s="98"/>
      <c r="I54" s="98"/>
      <c r="J54" s="32" t="str">
        <f t="shared" si="9"/>
        <v>OK</v>
      </c>
      <c r="L54" s="98"/>
      <c r="N54" s="76" t="str">
        <f t="shared" si="10"/>
        <v>OK</v>
      </c>
      <c r="P54" s="75">
        <f t="shared" si="11"/>
        <v>0</v>
      </c>
    </row>
    <row r="55" spans="2:16" ht="15" customHeight="1">
      <c r="B55" s="9" t="s">
        <v>111</v>
      </c>
      <c r="C55" s="4" t="str">
        <f>'F2 SAS'!C55</f>
        <v>Salarié non diplômé - Nettoyage</v>
      </c>
      <c r="D55" s="98"/>
      <c r="E55" s="98"/>
      <c r="F55" s="98"/>
      <c r="G55" s="98"/>
      <c r="H55" s="98"/>
      <c r="I55" s="98"/>
      <c r="J55" s="32" t="str">
        <f t="shared" si="9"/>
        <v>OK</v>
      </c>
      <c r="L55" s="98"/>
      <c r="N55" s="76" t="str">
        <f t="shared" si="10"/>
        <v>OK</v>
      </c>
      <c r="P55" s="75">
        <f t="shared" si="11"/>
        <v>0</v>
      </c>
    </row>
    <row r="56" spans="2:16" ht="15" customHeight="1">
      <c r="B56" s="9" t="s">
        <v>111</v>
      </c>
      <c r="C56" s="4" t="str">
        <f>'F2 SAS'!C56</f>
        <v>Salarié non diplômé - Aide cuisinière</v>
      </c>
      <c r="D56" s="98"/>
      <c r="E56" s="98"/>
      <c r="F56" s="98"/>
      <c r="G56" s="98"/>
      <c r="H56" s="98"/>
      <c r="I56" s="98"/>
      <c r="J56" s="32" t="str">
        <f t="shared" si="9"/>
        <v>OK</v>
      </c>
      <c r="L56" s="98"/>
      <c r="N56" s="76" t="str">
        <f t="shared" si="10"/>
        <v>OK</v>
      </c>
      <c r="P56" s="75">
        <f t="shared" si="11"/>
        <v>0</v>
      </c>
    </row>
    <row r="57" spans="2:16" ht="15" customHeight="1">
      <c r="B57" s="9" t="s">
        <v>111</v>
      </c>
      <c r="C57" s="4" t="str">
        <f>'F2 SAS'!C57</f>
        <v>Salarié non diplômé - Lingère</v>
      </c>
      <c r="D57" s="98"/>
      <c r="E57" s="98"/>
      <c r="F57" s="98"/>
      <c r="G57" s="98"/>
      <c r="H57" s="98"/>
      <c r="I57" s="98"/>
      <c r="J57" s="32" t="str">
        <f t="shared" si="9"/>
        <v>OK</v>
      </c>
      <c r="L57" s="98"/>
      <c r="N57" s="76" t="str">
        <f t="shared" si="10"/>
        <v>OK</v>
      </c>
      <c r="P57" s="75">
        <f t="shared" si="11"/>
        <v>0</v>
      </c>
    </row>
    <row r="58" spans="2:16" ht="15" customHeight="1">
      <c r="B58" s="12" t="s">
        <v>111</v>
      </c>
      <c r="C58" s="26" t="str">
        <f>'F2 SAS'!C58</f>
        <v>Salarié non diplômé - Chauffeur</v>
      </c>
      <c r="D58" s="98"/>
      <c r="E58" s="98"/>
      <c r="F58" s="98"/>
      <c r="G58" s="98"/>
      <c r="H58" s="98"/>
      <c r="I58" s="98"/>
      <c r="J58" s="32" t="str">
        <f t="shared" si="9"/>
        <v>OK</v>
      </c>
      <c r="L58" s="98"/>
      <c r="N58" s="76" t="str">
        <f t="shared" si="10"/>
        <v>OK</v>
      </c>
      <c r="P58" s="75">
        <f t="shared" si="11"/>
        <v>0</v>
      </c>
    </row>
    <row r="59" spans="2:16" ht="15" customHeight="1">
      <c r="D59" s="100"/>
      <c r="E59" s="100"/>
      <c r="F59" s="100"/>
      <c r="G59" s="100"/>
      <c r="H59" s="100"/>
      <c r="I59" s="27"/>
      <c r="L59" s="27"/>
      <c r="N59" s="18"/>
      <c r="P59" s="27"/>
    </row>
    <row r="60" spans="2:16" ht="15" customHeight="1">
      <c r="B60" s="8" t="s">
        <v>24</v>
      </c>
      <c r="C60" s="28"/>
      <c r="D60" s="91">
        <f t="shared" ref="D60:I60" si="12">SUM(D17:D58)</f>
        <v>0</v>
      </c>
      <c r="E60" s="91">
        <f t="shared" si="12"/>
        <v>0</v>
      </c>
      <c r="F60" s="91">
        <f t="shared" si="12"/>
        <v>0</v>
      </c>
      <c r="G60" s="91">
        <f t="shared" si="12"/>
        <v>0</v>
      </c>
      <c r="H60" s="91">
        <f t="shared" si="12"/>
        <v>0</v>
      </c>
      <c r="I60" s="91">
        <f t="shared" si="12"/>
        <v>0</v>
      </c>
      <c r="J60" s="32" t="str">
        <f>IF(D60=0,"OK",IF(AND(D60&gt;0,I60&lt;&gt;"",I60=INT(I60),INT(I60)&gt;=D60),"OK","erreur"))</f>
        <v>OK</v>
      </c>
      <c r="L60" s="91">
        <f>SUM(L17:L58)</f>
        <v>0</v>
      </c>
      <c r="N60" s="76" t="str">
        <f>IF(D60="",IF(L60="","OK","erreur"),IF(L60&lt;&gt;"","OK","erreur"))</f>
        <v>OK</v>
      </c>
      <c r="P60" s="91">
        <f>+D70</f>
        <v>0</v>
      </c>
    </row>
    <row r="61" spans="2:16" ht="15" customHeight="1">
      <c r="B61" s="29"/>
      <c r="D61" s="31"/>
      <c r="E61" s="99"/>
      <c r="F61" s="99"/>
      <c r="G61" s="99"/>
      <c r="H61" s="99"/>
      <c r="L61" s="30"/>
    </row>
    <row r="62" spans="2:16" ht="15" customHeight="1">
      <c r="B62" s="86" t="s">
        <v>63</v>
      </c>
      <c r="C62" s="83"/>
      <c r="D62" s="84">
        <f>L60</f>
        <v>0</v>
      </c>
    </row>
    <row r="63" spans="2:16" ht="15" customHeight="1" thickBot="1">
      <c r="B63" s="3"/>
      <c r="C63" s="3"/>
      <c r="D63" s="3"/>
    </row>
    <row r="64" spans="2:16" ht="15" customHeight="1" thickBot="1">
      <c r="B64" s="201" t="s">
        <v>70</v>
      </c>
      <c r="C64" s="202"/>
      <c r="D64" s="205"/>
      <c r="E64" s="93" t="s">
        <v>79</v>
      </c>
      <c r="F64" s="2" t="str">
        <f>IF(E65="OUI","à ne pas ajouter", "à ajouter")</f>
        <v>à ajouter</v>
      </c>
      <c r="G64" s="2"/>
    </row>
    <row r="65" spans="2:11" ht="15" customHeight="1" thickBot="1">
      <c r="B65" s="203"/>
      <c r="C65" s="204"/>
      <c r="D65" s="206"/>
      <c r="E65" s="92"/>
      <c r="F65" s="145"/>
      <c r="G65" s="145"/>
    </row>
    <row r="66" spans="2:11" ht="15" customHeight="1" thickBot="1">
      <c r="B66" s="85"/>
      <c r="C66" s="85"/>
      <c r="D66" s="25"/>
      <c r="F66" s="4"/>
      <c r="G66" s="4"/>
    </row>
    <row r="67" spans="2:11" ht="15" customHeight="1" thickBot="1">
      <c r="B67" s="201" t="s">
        <v>71</v>
      </c>
      <c r="C67" s="202"/>
      <c r="D67" s="205"/>
      <c r="E67" s="93" t="s">
        <v>80</v>
      </c>
      <c r="F67" s="2" t="str">
        <f>IF(E68="OUI","ne pas déduire", "à déduire")</f>
        <v>à déduire</v>
      </c>
      <c r="G67" s="2"/>
    </row>
    <row r="68" spans="2:11" ht="15" customHeight="1" thickBot="1">
      <c r="B68" s="203"/>
      <c r="C68" s="204"/>
      <c r="D68" s="206"/>
      <c r="E68" s="92"/>
      <c r="F68" s="145"/>
      <c r="G68" s="145"/>
    </row>
    <row r="69" spans="2:11" ht="15" customHeight="1">
      <c r="I69" s="88"/>
      <c r="J69" s="88"/>
      <c r="K69" s="88"/>
    </row>
    <row r="70" spans="2:11" ht="15" customHeight="1">
      <c r="B70" s="86" t="s">
        <v>25</v>
      </c>
      <c r="C70" s="87"/>
      <c r="D70" s="84">
        <f>IF(E65="non",D64,0)+IF(E68="non",-D67,0)+D62</f>
        <v>0</v>
      </c>
      <c r="I70" s="88"/>
      <c r="J70" s="88"/>
      <c r="K70" s="88"/>
    </row>
    <row r="71" spans="2:11" ht="15" customHeight="1">
      <c r="D71" s="77"/>
    </row>
  </sheetData>
  <sheetProtection algorithmName="SHA-512" hashValue="zGyjluWVDCQ6qAXuTleGl1spsljJjayfIg6y4o6WoDpVji5+pj92mTb794xegywlkTvH7yM9R9ffvYYddWyYYw==" saltValue="+0+kRWPQaeTQcfBKr2/HpA==" spinCount="100000" sheet="1" objects="1" scenarios="1" selectLockedCells="1"/>
  <mergeCells count="19">
    <mergeCell ref="B67:C68"/>
    <mergeCell ref="D67:D68"/>
    <mergeCell ref="B64:C65"/>
    <mergeCell ref="D64:D65"/>
    <mergeCell ref="I12:I14"/>
    <mergeCell ref="D12:D14"/>
    <mergeCell ref="B2:P2"/>
    <mergeCell ref="B4:P4"/>
    <mergeCell ref="B5:P5"/>
    <mergeCell ref="D7:L7"/>
    <mergeCell ref="B8:C8"/>
    <mergeCell ref="P12:P14"/>
    <mergeCell ref="J12:J14"/>
    <mergeCell ref="L12:L14"/>
    <mergeCell ref="N12:N14"/>
    <mergeCell ref="E12:E14"/>
    <mergeCell ref="F12:F14"/>
    <mergeCell ref="G12:G14"/>
    <mergeCell ref="H12:H14"/>
  </mergeCells>
  <conditionalFormatting sqref="B2">
    <cfRule type="expression" dxfId="44" priority="17">
      <formula>$R$2="OK"</formula>
    </cfRule>
    <cfRule type="expression" dxfId="43" priority="26">
      <formula>$R$2="NOK"</formula>
    </cfRule>
  </conditionalFormatting>
  <conditionalFormatting sqref="P30 P37 P43 N17:N58 N60">
    <cfRule type="containsText" dxfId="42" priority="45" stopIfTrue="1" operator="containsText" text="ok">
      <formula>NOT(ISERROR(SEARCH("ok",N17)))</formula>
    </cfRule>
  </conditionalFormatting>
  <conditionalFormatting sqref="P30 P37 P43 N17:N60">
    <cfRule type="cellIs" dxfId="41" priority="44" stopIfTrue="1" operator="equal">
      <formula>"erreur"</formula>
    </cfRule>
  </conditionalFormatting>
  <conditionalFormatting sqref="P30 P37 P43 N17:N58 N60">
    <cfRule type="containsText" dxfId="40" priority="43" stopIfTrue="1" operator="containsText" text="erreur">
      <formula>NOT(ISERROR(SEARCH("erreur",N17)))</formula>
    </cfRule>
  </conditionalFormatting>
  <conditionalFormatting sqref="N31:N36 N53:N58 N17:N29 N38:N42 N44:N51 N60">
    <cfRule type="containsText" dxfId="39" priority="42" stopIfTrue="1" operator="containsText" text="OK">
      <formula>NOT(ISERROR(SEARCH("OK",N17)))</formula>
    </cfRule>
  </conditionalFormatting>
  <conditionalFormatting sqref="P52">
    <cfRule type="containsText" dxfId="38" priority="38" stopIfTrue="1" operator="containsText" text="ok">
      <formula>NOT(ISERROR(SEARCH("ok",P52)))</formula>
    </cfRule>
  </conditionalFormatting>
  <conditionalFormatting sqref="P52">
    <cfRule type="cellIs" dxfId="37" priority="37" stopIfTrue="1" operator="equal">
      <formula>"erreur"</formula>
    </cfRule>
  </conditionalFormatting>
  <conditionalFormatting sqref="P52">
    <cfRule type="containsText" dxfId="36" priority="36" stopIfTrue="1" operator="containsText" text="erreur">
      <formula>NOT(ISERROR(SEARCH("erreur",P52)))</formula>
    </cfRule>
  </conditionalFormatting>
  <conditionalFormatting sqref="J17:J58">
    <cfRule type="containsText" dxfId="35" priority="4" stopIfTrue="1" operator="containsText" text="erreur">
      <formula>NOT(ISERROR(SEARCH("erreur",J17)))</formula>
    </cfRule>
  </conditionalFormatting>
  <conditionalFormatting sqref="J17:J29 J31:J36 J38:J42 J44:J51 J53:J58">
    <cfRule type="containsText" dxfId="34" priority="3" stopIfTrue="1" operator="containsText" text="OK">
      <formula>NOT(ISERROR(SEARCH("OK",J17)))</formula>
    </cfRule>
  </conditionalFormatting>
  <conditionalFormatting sqref="J60">
    <cfRule type="containsText" dxfId="33" priority="2" stopIfTrue="1" operator="containsText" text="erreur">
      <formula>NOT(ISERROR(SEARCH("erreur",J60)))</formula>
    </cfRule>
  </conditionalFormatting>
  <conditionalFormatting sqref="J60">
    <cfRule type="containsText" dxfId="32" priority="1" stopIfTrue="1" operator="containsText" text="OK">
      <formula>NOT(ISERROR(SEARCH("OK",J60)))</formula>
    </cfRule>
  </conditionalFormatting>
  <dataValidations count="2">
    <dataValidation type="decimal" operator="greaterThanOrEqual" showInputMessage="1" showErrorMessage="1" error="Le montant doit être supérieur ou égal à 0" sqref="D64 H67:H68 D67 H64:H65">
      <formula1>0</formula1>
    </dataValidation>
    <dataValidation type="list" allowBlank="1" showInputMessage="1" showErrorMessage="1" sqref="E65 E68">
      <formula1>"Oui,Non"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1"/>
  <sheetViews>
    <sheetView showGridLines="0" tabSelected="1" zoomScaleNormal="100" workbookViewId="0">
      <selection activeCell="D29" sqref="D29"/>
    </sheetView>
  </sheetViews>
  <sheetFormatPr defaultColWidth="11.42578125" defaultRowHeight="15" customHeight="1"/>
  <cols>
    <col min="1" max="1" width="2.85546875" style="1" customWidth="1"/>
    <col min="2" max="2" width="8.5703125" style="1" customWidth="1"/>
    <col min="3" max="3" width="37.140625" style="1" customWidth="1"/>
    <col min="4" max="10" width="14.28515625" style="1" customWidth="1"/>
    <col min="11" max="11" width="2.85546875" style="1" customWidth="1"/>
    <col min="12" max="12" width="14.28515625" style="1" customWidth="1"/>
    <col min="13" max="13" width="2.85546875" style="1" customWidth="1"/>
    <col min="14" max="14" width="14.42578125" style="1" customWidth="1"/>
    <col min="15" max="15" width="2.85546875" style="1" customWidth="1"/>
    <col min="16" max="16" width="14.28515625" style="1" customWidth="1"/>
    <col min="17" max="17" width="2.85546875" style="1" customWidth="1"/>
    <col min="18" max="16384" width="11.42578125" style="1"/>
  </cols>
  <sheetData>
    <row r="1" spans="2:18" ht="15" customHeight="1" thickBot="1"/>
    <row r="2" spans="2:18" s="18" customFormat="1" ht="60" customHeight="1" thickBot="1">
      <c r="B2" s="183" t="s">
        <v>157</v>
      </c>
      <c r="C2" s="184"/>
      <c r="D2" s="184"/>
      <c r="E2" s="184"/>
      <c r="F2" s="184"/>
      <c r="G2" s="184"/>
      <c r="H2" s="184"/>
      <c r="I2" s="184"/>
      <c r="J2" s="184"/>
      <c r="K2" s="184"/>
      <c r="L2" s="184"/>
      <c r="M2" s="184"/>
      <c r="N2" s="184"/>
      <c r="O2" s="184"/>
      <c r="P2" s="185"/>
      <c r="R2" s="97" t="str">
        <f>IF(AND(E65&lt;&gt;"",E68&lt;&gt;""),"OK","NOK")</f>
        <v>NOK</v>
      </c>
    </row>
    <row r="3" spans="2:18" ht="15" customHeight="1" thickBot="1"/>
    <row r="4" spans="2:18">
      <c r="B4" s="186" t="s">
        <v>68</v>
      </c>
      <c r="C4" s="187"/>
      <c r="D4" s="187"/>
      <c r="E4" s="187"/>
      <c r="F4" s="187"/>
      <c r="G4" s="187"/>
      <c r="H4" s="187"/>
      <c r="I4" s="187"/>
      <c r="J4" s="187"/>
      <c r="K4" s="187"/>
      <c r="L4" s="187"/>
      <c r="M4" s="187"/>
      <c r="N4" s="187"/>
      <c r="O4" s="187"/>
      <c r="P4" s="188"/>
    </row>
    <row r="5" spans="2:18" ht="30" customHeight="1" thickBot="1">
      <c r="B5" s="189" t="s">
        <v>134</v>
      </c>
      <c r="C5" s="190"/>
      <c r="D5" s="190"/>
      <c r="E5" s="190"/>
      <c r="F5" s="190"/>
      <c r="G5" s="190"/>
      <c r="H5" s="190"/>
      <c r="I5" s="190"/>
      <c r="J5" s="190"/>
      <c r="K5" s="190"/>
      <c r="L5" s="190"/>
      <c r="M5" s="190"/>
      <c r="N5" s="190"/>
      <c r="O5" s="190"/>
      <c r="P5" s="191"/>
    </row>
    <row r="6" spans="2:18" ht="15" customHeight="1">
      <c r="B6" s="3"/>
      <c r="C6" s="3"/>
      <c r="D6" s="3"/>
      <c r="E6" s="3"/>
      <c r="F6" s="3"/>
      <c r="G6" s="3"/>
      <c r="H6" s="3"/>
    </row>
    <row r="7" spans="2:18" ht="15" customHeight="1">
      <c r="B7" s="10" t="s">
        <v>60</v>
      </c>
      <c r="C7" s="89"/>
      <c r="D7" s="195">
        <f>+'F1'!C7</f>
        <v>0</v>
      </c>
      <c r="E7" s="196"/>
      <c r="F7" s="196"/>
      <c r="G7" s="196"/>
      <c r="H7" s="196"/>
      <c r="I7" s="196"/>
      <c r="J7" s="196"/>
      <c r="K7" s="196"/>
      <c r="L7" s="197"/>
    </row>
    <row r="8" spans="2:18" ht="15" customHeight="1">
      <c r="B8" s="213" t="s">
        <v>97</v>
      </c>
      <c r="C8" s="214"/>
      <c r="D8" s="125" t="str">
        <f>+'F1'!C22</f>
        <v>État-communal</v>
      </c>
      <c r="E8" s="126"/>
      <c r="F8" s="126"/>
      <c r="G8" s="126"/>
      <c r="H8" s="126"/>
      <c r="I8" s="126"/>
      <c r="J8" s="126"/>
      <c r="K8" s="126"/>
      <c r="L8" s="127"/>
    </row>
    <row r="9" spans="2:18" ht="15" customHeight="1">
      <c r="B9" s="81"/>
      <c r="C9" s="4"/>
      <c r="D9" s="82"/>
      <c r="E9" s="2"/>
      <c r="F9" s="2"/>
      <c r="G9" s="2"/>
      <c r="H9" s="2"/>
    </row>
    <row r="10" spans="2:18" ht="15" customHeight="1">
      <c r="B10" s="106"/>
      <c r="C10" s="4"/>
      <c r="D10" s="4"/>
      <c r="E10" s="2"/>
      <c r="F10" s="2"/>
      <c r="G10" s="2"/>
      <c r="H10" s="2"/>
    </row>
    <row r="11" spans="2:18" ht="15" customHeight="1">
      <c r="B11" s="2"/>
      <c r="C11" s="2"/>
      <c r="D11" s="151">
        <v>1</v>
      </c>
      <c r="E11" s="151" t="s">
        <v>173</v>
      </c>
      <c r="F11" s="151" t="s">
        <v>174</v>
      </c>
      <c r="G11" s="151" t="s">
        <v>175</v>
      </c>
      <c r="H11" s="151" t="s">
        <v>176</v>
      </c>
      <c r="I11" s="151">
        <v>2</v>
      </c>
    </row>
    <row r="12" spans="2:18" s="18" customFormat="1" ht="30" customHeight="1">
      <c r="B12" s="2"/>
      <c r="C12" s="2"/>
      <c r="D12" s="192" t="s">
        <v>74</v>
      </c>
      <c r="E12" s="192" t="s">
        <v>162</v>
      </c>
      <c r="F12" s="192" t="s">
        <v>163</v>
      </c>
      <c r="G12" s="192" t="s">
        <v>164</v>
      </c>
      <c r="H12" s="192" t="s">
        <v>165</v>
      </c>
      <c r="I12" s="207" t="s">
        <v>76</v>
      </c>
      <c r="J12" s="180" t="s">
        <v>75</v>
      </c>
      <c r="L12" s="192" t="s">
        <v>77</v>
      </c>
      <c r="N12" s="198" t="s">
        <v>78</v>
      </c>
      <c r="P12" s="180" t="s">
        <v>61</v>
      </c>
    </row>
    <row r="13" spans="2:18" s="18" customFormat="1" ht="30" customHeight="1">
      <c r="B13" s="2"/>
      <c r="C13" s="2"/>
      <c r="D13" s="193"/>
      <c r="E13" s="193"/>
      <c r="F13" s="193"/>
      <c r="G13" s="193"/>
      <c r="H13" s="193"/>
      <c r="I13" s="207"/>
      <c r="J13" s="181"/>
      <c r="L13" s="193"/>
      <c r="N13" s="199"/>
      <c r="P13" s="181"/>
    </row>
    <row r="14" spans="2:18" s="18" customFormat="1" ht="30" customHeight="1">
      <c r="B14" s="2"/>
      <c r="C14" s="2"/>
      <c r="D14" s="194"/>
      <c r="E14" s="194"/>
      <c r="F14" s="194"/>
      <c r="G14" s="194"/>
      <c r="H14" s="194"/>
      <c r="I14" s="207"/>
      <c r="J14" s="182"/>
      <c r="L14" s="194"/>
      <c r="N14" s="200"/>
      <c r="P14" s="182"/>
    </row>
    <row r="15" spans="2:18" ht="15" customHeight="1">
      <c r="B15" s="5" t="s">
        <v>62</v>
      </c>
      <c r="C15" s="6"/>
      <c r="D15" s="146"/>
      <c r="E15" s="146"/>
      <c r="F15" s="146"/>
      <c r="G15" s="146"/>
      <c r="H15" s="146"/>
      <c r="I15" s="147"/>
      <c r="J15" s="20"/>
      <c r="L15" s="19"/>
      <c r="N15" s="21"/>
      <c r="P15" s="19"/>
    </row>
    <row r="16" spans="2:18" ht="15" customHeight="1">
      <c r="B16" s="5"/>
      <c r="C16" s="22" t="s">
        <v>0</v>
      </c>
      <c r="D16" s="146"/>
      <c r="E16" s="146"/>
      <c r="F16" s="146"/>
      <c r="G16" s="146"/>
      <c r="H16" s="146"/>
      <c r="I16" s="147"/>
      <c r="J16" s="20"/>
      <c r="L16" s="19"/>
      <c r="N16" s="21"/>
      <c r="P16" s="19"/>
    </row>
    <row r="17" spans="2:16" ht="15" customHeight="1">
      <c r="B17" s="215"/>
      <c r="C17" s="2" t="str">
        <f>'F2 SAS'!C17</f>
        <v xml:space="preserve">Médecin </v>
      </c>
      <c r="D17" s="98"/>
      <c r="E17" s="98"/>
      <c r="F17" s="98"/>
      <c r="G17" s="98"/>
      <c r="H17" s="98"/>
      <c r="I17" s="98"/>
      <c r="J17" s="32" t="str">
        <f>IF(D17=0,"OK",IF(AND(D17&gt;0,I17&lt;&gt;"",I17=INT(I17),INT(I17)&gt;=D17),"OK","erreur"))</f>
        <v>OK</v>
      </c>
      <c r="L17" s="98"/>
      <c r="N17" s="76" t="str">
        <f t="shared" ref="N17:N29" si="0">IF(D17="",IF(L17="","OK","erreur"),IF(L17&lt;&gt;"","OK","erreur"))</f>
        <v>OK</v>
      </c>
      <c r="P17" s="75">
        <f t="shared" ref="P17:P29" si="1">IFERROR(+L17*P$60/L$60,0)</f>
        <v>0</v>
      </c>
    </row>
    <row r="18" spans="2:16" ht="15" customHeight="1">
      <c r="B18" s="216"/>
      <c r="C18" s="2" t="str">
        <f>'F2 SAS'!C18</f>
        <v>Licencié en sciences hospitalières</v>
      </c>
      <c r="D18" s="98"/>
      <c r="E18" s="98"/>
      <c r="F18" s="98"/>
      <c r="G18" s="98"/>
      <c r="H18" s="98"/>
      <c r="I18" s="98"/>
      <c r="J18" s="32" t="str">
        <f t="shared" ref="J18:J29" si="2">IF(D18=0,"OK",IF(AND(D18&gt;0,I18&lt;&gt;"",I18=INT(I18),INT(I18)&gt;=D18),"OK","erreur"))</f>
        <v>OK</v>
      </c>
      <c r="L18" s="98"/>
      <c r="N18" s="76" t="str">
        <f t="shared" si="0"/>
        <v>OK</v>
      </c>
      <c r="P18" s="75">
        <f t="shared" si="1"/>
        <v>0</v>
      </c>
    </row>
    <row r="19" spans="2:16" ht="15" customHeight="1">
      <c r="B19" s="216"/>
      <c r="C19" s="2" t="str">
        <f>'F2 SAS'!C19</f>
        <v>Infirmier hospitalier gradué</v>
      </c>
      <c r="D19" s="98"/>
      <c r="E19" s="98"/>
      <c r="F19" s="98"/>
      <c r="G19" s="98"/>
      <c r="H19" s="98"/>
      <c r="I19" s="98"/>
      <c r="J19" s="32" t="str">
        <f t="shared" si="2"/>
        <v>OK</v>
      </c>
      <c r="L19" s="98"/>
      <c r="N19" s="76" t="str">
        <f t="shared" si="0"/>
        <v>OK</v>
      </c>
      <c r="P19" s="75">
        <f t="shared" si="1"/>
        <v>0</v>
      </c>
    </row>
    <row r="20" spans="2:16" ht="15" customHeight="1">
      <c r="B20" s="216"/>
      <c r="C20" s="2" t="str">
        <f>'F2 SAS'!C20</f>
        <v>Assistant social</v>
      </c>
      <c r="D20" s="98"/>
      <c r="E20" s="98"/>
      <c r="F20" s="98"/>
      <c r="G20" s="98"/>
      <c r="H20" s="98"/>
      <c r="I20" s="98"/>
      <c r="J20" s="32" t="str">
        <f t="shared" si="2"/>
        <v>OK</v>
      </c>
      <c r="L20" s="98"/>
      <c r="N20" s="76" t="str">
        <f t="shared" si="0"/>
        <v>OK</v>
      </c>
      <c r="P20" s="75">
        <f t="shared" si="1"/>
        <v>0</v>
      </c>
    </row>
    <row r="21" spans="2:16" ht="15" customHeight="1">
      <c r="B21" s="216"/>
      <c r="C21" s="2" t="str">
        <f>'F2 SAS'!C21</f>
        <v>Ergothérapeute</v>
      </c>
      <c r="D21" s="98"/>
      <c r="E21" s="98"/>
      <c r="F21" s="98"/>
      <c r="G21" s="98"/>
      <c r="H21" s="98"/>
      <c r="I21" s="98"/>
      <c r="J21" s="32" t="str">
        <f t="shared" si="2"/>
        <v>OK</v>
      </c>
      <c r="L21" s="98"/>
      <c r="N21" s="76" t="str">
        <f t="shared" si="0"/>
        <v>OK</v>
      </c>
      <c r="P21" s="75">
        <f t="shared" si="1"/>
        <v>0</v>
      </c>
    </row>
    <row r="22" spans="2:16" ht="15" customHeight="1">
      <c r="B22" s="216"/>
      <c r="C22" s="2" t="str">
        <f>'F2 SAS'!C22</f>
        <v>Kinésithérapeute</v>
      </c>
      <c r="D22" s="98"/>
      <c r="E22" s="98"/>
      <c r="F22" s="98"/>
      <c r="G22" s="98"/>
      <c r="H22" s="98"/>
      <c r="I22" s="98"/>
      <c r="J22" s="32" t="str">
        <f t="shared" si="2"/>
        <v>OK</v>
      </c>
      <c r="L22" s="98"/>
      <c r="N22" s="76" t="str">
        <f t="shared" si="0"/>
        <v>OK</v>
      </c>
      <c r="P22" s="75">
        <f t="shared" si="1"/>
        <v>0</v>
      </c>
    </row>
    <row r="23" spans="2:16" ht="15" customHeight="1">
      <c r="B23" s="216"/>
      <c r="C23" s="2" t="str">
        <f>'F2 SAS'!C23</f>
        <v>Psychomotricien</v>
      </c>
      <c r="D23" s="98"/>
      <c r="E23" s="98"/>
      <c r="F23" s="98"/>
      <c r="G23" s="98"/>
      <c r="H23" s="98"/>
      <c r="I23" s="98"/>
      <c r="J23" s="32" t="str">
        <f t="shared" si="2"/>
        <v>OK</v>
      </c>
      <c r="L23" s="98"/>
      <c r="N23" s="76" t="str">
        <f t="shared" si="0"/>
        <v>OK</v>
      </c>
      <c r="P23" s="75">
        <f t="shared" si="1"/>
        <v>0</v>
      </c>
    </row>
    <row r="24" spans="2:16" ht="15" customHeight="1">
      <c r="B24" s="216"/>
      <c r="C24" s="2" t="str">
        <f>'F2 SAS'!C24</f>
        <v>Pédagogue curatif</v>
      </c>
      <c r="D24" s="98"/>
      <c r="E24" s="98"/>
      <c r="F24" s="98"/>
      <c r="G24" s="98"/>
      <c r="H24" s="98"/>
      <c r="I24" s="98"/>
      <c r="J24" s="32" t="str">
        <f t="shared" si="2"/>
        <v>OK</v>
      </c>
      <c r="L24" s="98"/>
      <c r="N24" s="76" t="str">
        <f t="shared" si="0"/>
        <v>OK</v>
      </c>
      <c r="P24" s="75">
        <f t="shared" si="1"/>
        <v>0</v>
      </c>
    </row>
    <row r="25" spans="2:16" ht="15" customHeight="1">
      <c r="B25" s="216"/>
      <c r="C25" s="2" t="str">
        <f>'F2 SAS'!C25</f>
        <v>Diététicien</v>
      </c>
      <c r="D25" s="98"/>
      <c r="E25" s="98"/>
      <c r="F25" s="98"/>
      <c r="G25" s="98"/>
      <c r="H25" s="98"/>
      <c r="I25" s="98"/>
      <c r="J25" s="32" t="str">
        <f t="shared" si="2"/>
        <v>OK</v>
      </c>
      <c r="L25" s="98"/>
      <c r="N25" s="76" t="str">
        <f t="shared" si="0"/>
        <v>OK</v>
      </c>
      <c r="P25" s="75">
        <f t="shared" si="1"/>
        <v>0</v>
      </c>
    </row>
    <row r="26" spans="2:16" ht="15" customHeight="1">
      <c r="B26" s="7"/>
      <c r="C26" s="2" t="str">
        <f>'F2 SAS'!C26</f>
        <v>Infirmier anesthésiste / masseur</v>
      </c>
      <c r="D26" s="98"/>
      <c r="E26" s="98"/>
      <c r="F26" s="98"/>
      <c r="G26" s="98"/>
      <c r="H26" s="98"/>
      <c r="I26" s="98"/>
      <c r="J26" s="32" t="str">
        <f t="shared" si="2"/>
        <v>OK</v>
      </c>
      <c r="L26" s="98"/>
      <c r="N26" s="76" t="str">
        <f t="shared" si="0"/>
        <v>OK</v>
      </c>
      <c r="P26" s="75">
        <f t="shared" si="1"/>
        <v>0</v>
      </c>
    </row>
    <row r="27" spans="2:16" ht="15" customHeight="1">
      <c r="B27" s="7"/>
      <c r="C27" s="2" t="str">
        <f>'F2 SAS'!C27</f>
        <v>Infirmier psychiatrique</v>
      </c>
      <c r="D27" s="98"/>
      <c r="E27" s="98"/>
      <c r="F27" s="98"/>
      <c r="G27" s="98"/>
      <c r="H27" s="98"/>
      <c r="I27" s="98"/>
      <c r="J27" s="32" t="str">
        <f t="shared" si="2"/>
        <v>OK</v>
      </c>
      <c r="L27" s="98"/>
      <c r="N27" s="76" t="str">
        <f t="shared" si="0"/>
        <v>OK</v>
      </c>
      <c r="P27" s="75">
        <f t="shared" si="1"/>
        <v>0</v>
      </c>
    </row>
    <row r="28" spans="2:16" ht="15" customHeight="1">
      <c r="B28" s="7"/>
      <c r="C28" s="2" t="str">
        <f>'F2 SAS'!C28</f>
        <v>Infirmier</v>
      </c>
      <c r="D28" s="98"/>
      <c r="E28" s="98"/>
      <c r="F28" s="98"/>
      <c r="G28" s="98"/>
      <c r="H28" s="98"/>
      <c r="I28" s="98"/>
      <c r="J28" s="32" t="str">
        <f t="shared" si="2"/>
        <v>OK</v>
      </c>
      <c r="L28" s="98"/>
      <c r="N28" s="76" t="str">
        <f t="shared" si="0"/>
        <v>OK</v>
      </c>
      <c r="P28" s="75">
        <f t="shared" si="1"/>
        <v>0</v>
      </c>
    </row>
    <row r="29" spans="2:16" ht="15" customHeight="1">
      <c r="B29" s="7"/>
      <c r="C29" s="4" t="str">
        <f>'F2 SAS'!C29</f>
        <v>Aide soignant</v>
      </c>
      <c r="D29" s="98"/>
      <c r="E29" s="98"/>
      <c r="F29" s="98"/>
      <c r="G29" s="98"/>
      <c r="H29" s="98"/>
      <c r="I29" s="98"/>
      <c r="J29" s="32" t="str">
        <f t="shared" si="2"/>
        <v>OK</v>
      </c>
      <c r="L29" s="98"/>
      <c r="N29" s="76" t="str">
        <f t="shared" si="0"/>
        <v>OK</v>
      </c>
      <c r="P29" s="75">
        <f t="shared" si="1"/>
        <v>0</v>
      </c>
    </row>
    <row r="30" spans="2:16" ht="15" customHeight="1">
      <c r="B30" s="5"/>
      <c r="C30" s="22" t="s">
        <v>12</v>
      </c>
      <c r="D30" s="153"/>
      <c r="E30" s="153"/>
      <c r="F30" s="153"/>
      <c r="G30" s="153"/>
      <c r="H30" s="153"/>
      <c r="I30" s="154"/>
      <c r="J30" s="23"/>
      <c r="L30" s="155"/>
      <c r="N30" s="17"/>
      <c r="P30" s="90"/>
    </row>
    <row r="31" spans="2:16" ht="15" customHeight="1">
      <c r="B31" s="7"/>
      <c r="C31" s="2" t="str">
        <f>'F2 SAS'!C31</f>
        <v>Universitaire psychologue</v>
      </c>
      <c r="D31" s="98"/>
      <c r="E31" s="98"/>
      <c r="F31" s="98"/>
      <c r="G31" s="98"/>
      <c r="H31" s="98"/>
      <c r="I31" s="98"/>
      <c r="J31" s="32" t="str">
        <f t="shared" ref="J31:J36" si="3">IF(D31=0,"OK",IF(AND(D31&gt;0,I31&lt;&gt;"",I31=INT(I31),INT(I31)&gt;=D31),"OK","erreur"))</f>
        <v>OK</v>
      </c>
      <c r="L31" s="98"/>
      <c r="N31" s="76" t="str">
        <f t="shared" ref="N31:N36" si="4">IF(D31="",IF(L31="","OK","erreur"),IF(L31&lt;&gt;"","OK","erreur"))</f>
        <v>OK</v>
      </c>
      <c r="P31" s="75">
        <f t="shared" ref="P31:P36" si="5">IFERROR(+L31*P$60/L$60,0)</f>
        <v>0</v>
      </c>
    </row>
    <row r="32" spans="2:16" ht="15" customHeight="1">
      <c r="B32" s="7"/>
      <c r="C32" s="2" t="str">
        <f>'F2 SAS'!C32</f>
        <v>Educateur gradué</v>
      </c>
      <c r="D32" s="98"/>
      <c r="E32" s="98"/>
      <c r="F32" s="98"/>
      <c r="G32" s="98"/>
      <c r="H32" s="98"/>
      <c r="I32" s="98"/>
      <c r="J32" s="32" t="str">
        <f t="shared" si="3"/>
        <v>OK</v>
      </c>
      <c r="L32" s="98"/>
      <c r="N32" s="76" t="str">
        <f t="shared" si="4"/>
        <v>OK</v>
      </c>
      <c r="P32" s="75">
        <f t="shared" si="5"/>
        <v>0</v>
      </c>
    </row>
    <row r="33" spans="2:16" ht="15" customHeight="1">
      <c r="B33" s="7"/>
      <c r="C33" s="2" t="str">
        <f>'F2 SAS'!C33</f>
        <v>Educateur instructeur (bac)</v>
      </c>
      <c r="D33" s="98"/>
      <c r="E33" s="98"/>
      <c r="F33" s="98"/>
      <c r="G33" s="98"/>
      <c r="H33" s="98"/>
      <c r="I33" s="98"/>
      <c r="J33" s="32" t="str">
        <f t="shared" si="3"/>
        <v>OK</v>
      </c>
      <c r="L33" s="98"/>
      <c r="N33" s="76" t="str">
        <f t="shared" si="4"/>
        <v>OK</v>
      </c>
      <c r="P33" s="75">
        <f t="shared" si="5"/>
        <v>0</v>
      </c>
    </row>
    <row r="34" spans="2:16" ht="15" customHeight="1">
      <c r="B34" s="7"/>
      <c r="C34" s="2" t="str">
        <f>'F2 SAS'!C34</f>
        <v>Educateur diplômé</v>
      </c>
      <c r="D34" s="98"/>
      <c r="E34" s="98"/>
      <c r="F34" s="98"/>
      <c r="G34" s="98"/>
      <c r="H34" s="98"/>
      <c r="I34" s="98"/>
      <c r="J34" s="32" t="str">
        <f t="shared" si="3"/>
        <v>OK</v>
      </c>
      <c r="L34" s="98"/>
      <c r="N34" s="76" t="str">
        <f t="shared" si="4"/>
        <v>OK</v>
      </c>
      <c r="P34" s="75">
        <f t="shared" si="5"/>
        <v>0</v>
      </c>
    </row>
    <row r="35" spans="2:16" ht="15" customHeight="1">
      <c r="B35" s="7"/>
      <c r="C35" s="2" t="str">
        <f>'F2 SAS'!C35</f>
        <v>Educateur instructeur</v>
      </c>
      <c r="D35" s="98"/>
      <c r="E35" s="98"/>
      <c r="F35" s="98"/>
      <c r="G35" s="98"/>
      <c r="H35" s="98"/>
      <c r="I35" s="98"/>
      <c r="J35" s="32" t="str">
        <f t="shared" si="3"/>
        <v>OK</v>
      </c>
      <c r="L35" s="98"/>
      <c r="N35" s="76" t="str">
        <f t="shared" si="4"/>
        <v>OK</v>
      </c>
      <c r="P35" s="75">
        <f t="shared" si="5"/>
        <v>0</v>
      </c>
    </row>
    <row r="36" spans="2:16" ht="15" customHeight="1">
      <c r="B36" s="7"/>
      <c r="C36" s="2" t="str">
        <f>'F2 SAS'!C36</f>
        <v>Salarié non diplômé</v>
      </c>
      <c r="D36" s="98"/>
      <c r="E36" s="98"/>
      <c r="F36" s="98"/>
      <c r="G36" s="98"/>
      <c r="H36" s="98"/>
      <c r="I36" s="98"/>
      <c r="J36" s="32" t="str">
        <f t="shared" si="3"/>
        <v>OK</v>
      </c>
      <c r="L36" s="98"/>
      <c r="N36" s="76" t="str">
        <f t="shared" si="4"/>
        <v>OK</v>
      </c>
      <c r="P36" s="75">
        <f t="shared" si="5"/>
        <v>0</v>
      </c>
    </row>
    <row r="37" spans="2:16" ht="15" customHeight="1">
      <c r="B37" s="5"/>
      <c r="C37" s="22" t="s">
        <v>21</v>
      </c>
      <c r="D37" s="153"/>
      <c r="E37" s="153"/>
      <c r="F37" s="153"/>
      <c r="G37" s="153"/>
      <c r="H37" s="153"/>
      <c r="I37" s="154"/>
      <c r="J37" s="23"/>
      <c r="L37" s="155"/>
      <c r="N37" s="17"/>
      <c r="P37" s="90"/>
    </row>
    <row r="38" spans="2:16" ht="15" customHeight="1">
      <c r="B38" s="9"/>
      <c r="C38" s="4" t="str">
        <f>'F2 SAS'!C38</f>
        <v>Salarié avec CATP ou CAP</v>
      </c>
      <c r="D38" s="98"/>
      <c r="E38" s="98"/>
      <c r="F38" s="98"/>
      <c r="G38" s="98"/>
      <c r="H38" s="98"/>
      <c r="I38" s="98"/>
      <c r="J38" s="32" t="str">
        <f t="shared" ref="J38:J42" si="6">IF(D38=0,"OK",IF(AND(D38&gt;0,I38&lt;&gt;"",I38=INT(I38),INT(I38)&gt;=D38),"OK","erreur"))</f>
        <v>OK</v>
      </c>
      <c r="L38" s="98"/>
      <c r="N38" s="76" t="str">
        <f>IF(D38="",IF(L38="","OK","erreur"),IF(L38&lt;&gt;"","OK","erreur"))</f>
        <v>OK</v>
      </c>
      <c r="P38" s="75">
        <f>IFERROR(+L38*P$60/L$60,0)</f>
        <v>0</v>
      </c>
    </row>
    <row r="39" spans="2:16" ht="15" customHeight="1">
      <c r="B39" s="9"/>
      <c r="C39" s="4" t="str">
        <f>'F2 SAS'!C39</f>
        <v>Auxiliaire de vie/Auxiliaire économe</v>
      </c>
      <c r="D39" s="98"/>
      <c r="E39" s="98"/>
      <c r="F39" s="98"/>
      <c r="G39" s="98"/>
      <c r="H39" s="98"/>
      <c r="I39" s="98"/>
      <c r="J39" s="32" t="str">
        <f t="shared" si="6"/>
        <v>OK</v>
      </c>
      <c r="L39" s="98"/>
      <c r="N39" s="76" t="str">
        <f>IF(D39="",IF(L39="","OK","erreur"),IF(L39&lt;&gt;"","OK","erreur"))</f>
        <v>OK</v>
      </c>
      <c r="P39" s="75">
        <f>IFERROR(+L39*P$60/L$60,0)</f>
        <v>0</v>
      </c>
    </row>
    <row r="40" spans="2:16" ht="15" customHeight="1">
      <c r="B40" s="9"/>
      <c r="C40" s="4" t="str">
        <f>'F2 SAS'!C40</f>
        <v>Aide socio-familiale</v>
      </c>
      <c r="D40" s="98"/>
      <c r="E40" s="98"/>
      <c r="F40" s="98"/>
      <c r="G40" s="98"/>
      <c r="H40" s="98"/>
      <c r="I40" s="98"/>
      <c r="J40" s="32" t="str">
        <f t="shared" si="6"/>
        <v>OK</v>
      </c>
      <c r="L40" s="98"/>
      <c r="N40" s="76" t="str">
        <f>IF(D40="",IF(L40="","OK","erreur"),IF(L40&lt;&gt;"","OK","erreur"))</f>
        <v>OK</v>
      </c>
      <c r="P40" s="75">
        <f>IFERROR(+L40*P$60/L$60,0)</f>
        <v>0</v>
      </c>
    </row>
    <row r="41" spans="2:16" ht="15" customHeight="1">
      <c r="B41" s="9"/>
      <c r="C41" s="4" t="str">
        <f>'F2 SAS'!C41</f>
        <v>Aide socio-familiale en formation</v>
      </c>
      <c r="D41" s="98"/>
      <c r="E41" s="98"/>
      <c r="F41" s="98"/>
      <c r="G41" s="98"/>
      <c r="H41" s="98"/>
      <c r="I41" s="98"/>
      <c r="J41" s="32" t="str">
        <f t="shared" si="6"/>
        <v>OK</v>
      </c>
      <c r="L41" s="98"/>
      <c r="N41" s="76" t="str">
        <f>IF(D41="",IF(L41="","OK","erreur"),IF(L41&lt;&gt;"","OK","erreur"))</f>
        <v>OK</v>
      </c>
      <c r="P41" s="75">
        <f>IFERROR(+L41*P$60/L$60,0)</f>
        <v>0</v>
      </c>
    </row>
    <row r="42" spans="2:16" ht="15" customHeight="1">
      <c r="B42" s="9"/>
      <c r="C42" s="4" t="str">
        <f>'F2 SAS'!C42</f>
        <v>Salarié non diplômé</v>
      </c>
      <c r="D42" s="98"/>
      <c r="E42" s="98"/>
      <c r="F42" s="98"/>
      <c r="G42" s="98"/>
      <c r="H42" s="98"/>
      <c r="I42" s="98"/>
      <c r="J42" s="32" t="str">
        <f t="shared" si="6"/>
        <v>OK</v>
      </c>
      <c r="L42" s="98"/>
      <c r="N42" s="76" t="str">
        <f>IF(D42="",IF(L42="","OK","erreur"),IF(L42&lt;&gt;"","OK","erreur"))</f>
        <v>OK</v>
      </c>
      <c r="P42" s="75">
        <f>IFERROR(+L42*P$60/L$60,0)</f>
        <v>0</v>
      </c>
    </row>
    <row r="43" spans="2:16" ht="15" customHeight="1">
      <c r="B43" s="5" t="s">
        <v>18</v>
      </c>
      <c r="C43" s="6"/>
      <c r="D43" s="153"/>
      <c r="E43" s="153"/>
      <c r="F43" s="153"/>
      <c r="G43" s="153"/>
      <c r="H43" s="153"/>
      <c r="I43" s="154"/>
      <c r="J43" s="23"/>
      <c r="L43" s="156"/>
      <c r="N43" s="17"/>
      <c r="P43" s="90"/>
    </row>
    <row r="44" spans="2:16" ht="15" customHeight="1">
      <c r="B44" s="7"/>
      <c r="C44" s="2" t="str">
        <f>'F2 SAS'!C44</f>
        <v>Universitaire</v>
      </c>
      <c r="D44" s="98"/>
      <c r="E44" s="98"/>
      <c r="F44" s="98"/>
      <c r="G44" s="98"/>
      <c r="H44" s="98"/>
      <c r="I44" s="98"/>
      <c r="J44" s="32" t="str">
        <f t="shared" ref="J44:J51" si="7">IF(D44=0,"OK",IF(AND(D44&gt;0,I44&lt;&gt;"",I44=INT(I44),INT(I44)&gt;=D44),"OK","erreur"))</f>
        <v>OK</v>
      </c>
      <c r="L44" s="98"/>
      <c r="N44" s="76" t="str">
        <f t="shared" ref="N44:N51" si="8">IF(D44="",IF(L44="","OK","erreur"),IF(L44&lt;&gt;"","OK","erreur"))</f>
        <v>OK</v>
      </c>
      <c r="P44" s="75">
        <f t="shared" ref="P44:P51" si="9">IFERROR(+L44*P$60/L$60,0)</f>
        <v>0</v>
      </c>
    </row>
    <row r="45" spans="2:16" ht="15" customHeight="1">
      <c r="B45" s="7"/>
      <c r="C45" s="2" t="str">
        <f>'F2 SAS'!C45</f>
        <v>Bachelor</v>
      </c>
      <c r="D45" s="98"/>
      <c r="E45" s="98"/>
      <c r="F45" s="98"/>
      <c r="G45" s="98"/>
      <c r="H45" s="98"/>
      <c r="I45" s="98"/>
      <c r="J45" s="32" t="str">
        <f t="shared" si="7"/>
        <v>OK</v>
      </c>
      <c r="L45" s="98"/>
      <c r="N45" s="76" t="str">
        <f t="shared" si="8"/>
        <v>OK</v>
      </c>
      <c r="P45" s="75">
        <f t="shared" si="9"/>
        <v>0</v>
      </c>
    </row>
    <row r="46" spans="2:16" ht="15" customHeight="1">
      <c r="B46" s="7"/>
      <c r="C46" s="2" t="str">
        <f>'F2 SAS'!C46</f>
        <v>BTS</v>
      </c>
      <c r="D46" s="98"/>
      <c r="E46" s="98"/>
      <c r="F46" s="98"/>
      <c r="G46" s="98"/>
      <c r="H46" s="98"/>
      <c r="I46" s="98"/>
      <c r="J46" s="32" t="str">
        <f t="shared" si="7"/>
        <v>OK</v>
      </c>
      <c r="L46" s="98"/>
      <c r="N46" s="76" t="str">
        <f t="shared" si="8"/>
        <v>OK</v>
      </c>
      <c r="P46" s="75">
        <f t="shared" si="9"/>
        <v>0</v>
      </c>
    </row>
    <row r="47" spans="2:16" ht="15" customHeight="1">
      <c r="B47" s="7"/>
      <c r="C47" s="2" t="str">
        <f>'F2 SAS'!C47</f>
        <v>Bac</v>
      </c>
      <c r="D47" s="98"/>
      <c r="E47" s="98"/>
      <c r="F47" s="98"/>
      <c r="G47" s="98"/>
      <c r="H47" s="98"/>
      <c r="I47" s="98"/>
      <c r="J47" s="32" t="str">
        <f t="shared" si="7"/>
        <v>OK</v>
      </c>
      <c r="L47" s="98"/>
      <c r="N47" s="76" t="str">
        <f t="shared" si="8"/>
        <v>OK</v>
      </c>
      <c r="P47" s="75">
        <f t="shared" si="9"/>
        <v>0</v>
      </c>
    </row>
    <row r="48" spans="2:16" ht="15" customHeight="1">
      <c r="B48" s="7"/>
      <c r="C48" s="2" t="str">
        <f>'F2 SAS'!C48</f>
        <v>Salarié avec 3ième sec. ou ens. moyen</v>
      </c>
      <c r="D48" s="98"/>
      <c r="E48" s="98"/>
      <c r="F48" s="98"/>
      <c r="G48" s="98"/>
      <c r="H48" s="98"/>
      <c r="I48" s="98"/>
      <c r="J48" s="32" t="str">
        <f t="shared" si="7"/>
        <v>OK</v>
      </c>
      <c r="L48" s="98"/>
      <c r="N48" s="76" t="str">
        <f t="shared" si="8"/>
        <v>OK</v>
      </c>
      <c r="P48" s="75">
        <f t="shared" si="9"/>
        <v>0</v>
      </c>
    </row>
    <row r="49" spans="2:16" ht="15" customHeight="1">
      <c r="B49" s="7"/>
      <c r="C49" s="2" t="str">
        <f>'F2 SAS'!C49</f>
        <v>Salarié avec 5ième sec. ou 9ième moyen</v>
      </c>
      <c r="D49" s="98"/>
      <c r="E49" s="98"/>
      <c r="F49" s="98"/>
      <c r="G49" s="98"/>
      <c r="H49" s="98"/>
      <c r="I49" s="98"/>
      <c r="J49" s="32" t="str">
        <f t="shared" si="7"/>
        <v>OK</v>
      </c>
      <c r="L49" s="98"/>
      <c r="N49" s="76" t="str">
        <f t="shared" si="8"/>
        <v>OK</v>
      </c>
      <c r="P49" s="75">
        <f t="shared" si="9"/>
        <v>0</v>
      </c>
    </row>
    <row r="50" spans="2:16" ht="15" customHeight="1">
      <c r="B50" s="7"/>
      <c r="C50" s="2" t="str">
        <f>'F2 SAS'!C50</f>
        <v>Salarié sans 5ième sec. ou 9ième moyen</v>
      </c>
      <c r="D50" s="98"/>
      <c r="E50" s="98"/>
      <c r="F50" s="98"/>
      <c r="G50" s="98"/>
      <c r="H50" s="98"/>
      <c r="I50" s="98"/>
      <c r="J50" s="32" t="str">
        <f t="shared" si="7"/>
        <v>OK</v>
      </c>
      <c r="L50" s="98"/>
      <c r="N50" s="76" t="str">
        <f t="shared" si="8"/>
        <v>OK</v>
      </c>
      <c r="P50" s="75">
        <f t="shared" si="9"/>
        <v>0</v>
      </c>
    </row>
    <row r="51" spans="2:16" ht="15" customHeight="1">
      <c r="B51" s="7"/>
      <c r="C51" s="2" t="str">
        <f>'F2 SAS'!C51</f>
        <v>Salarié non diplômé</v>
      </c>
      <c r="D51" s="98"/>
      <c r="E51" s="98"/>
      <c r="F51" s="98"/>
      <c r="G51" s="98"/>
      <c r="H51" s="98"/>
      <c r="I51" s="98"/>
      <c r="J51" s="32" t="str">
        <f t="shared" si="7"/>
        <v>OK</v>
      </c>
      <c r="L51" s="98"/>
      <c r="N51" s="76" t="str">
        <f t="shared" si="8"/>
        <v>OK</v>
      </c>
      <c r="P51" s="75">
        <f t="shared" si="9"/>
        <v>0</v>
      </c>
    </row>
    <row r="52" spans="2:16" ht="15" customHeight="1">
      <c r="B52" s="5" t="s">
        <v>34</v>
      </c>
      <c r="C52" s="6"/>
      <c r="D52" s="153"/>
      <c r="E52" s="153"/>
      <c r="F52" s="153"/>
      <c r="G52" s="153"/>
      <c r="H52" s="153"/>
      <c r="I52" s="154"/>
      <c r="J52" s="23"/>
      <c r="L52" s="155"/>
      <c r="N52" s="17"/>
      <c r="P52" s="90"/>
    </row>
    <row r="53" spans="2:16" ht="15" customHeight="1">
      <c r="B53" s="9"/>
      <c r="C53" s="4" t="str">
        <f>'F2 SAS'!C53</f>
        <v>Salarié avec CATP ou CAP</v>
      </c>
      <c r="D53" s="98"/>
      <c r="E53" s="98"/>
      <c r="F53" s="98"/>
      <c r="G53" s="98"/>
      <c r="H53" s="98"/>
      <c r="I53" s="98"/>
      <c r="J53" s="32" t="str">
        <f t="shared" ref="J53:J58" si="10">IF(D53=0,"OK",IF(AND(D53&gt;0,I53&lt;&gt;"",I53=INT(I53),INT(I53)&gt;=D53),"OK","erreur"))</f>
        <v>OK</v>
      </c>
      <c r="L53" s="98"/>
      <c r="N53" s="76" t="str">
        <f t="shared" ref="N53:N58" si="11">IF(D53="",IF(L53="","OK","erreur"),IF(L53&lt;&gt;"","OK","erreur"))</f>
        <v>OK</v>
      </c>
      <c r="P53" s="75">
        <f t="shared" ref="P53:P58" si="12">IFERROR(+L53*P$60/L$60,0)</f>
        <v>0</v>
      </c>
    </row>
    <row r="54" spans="2:16" ht="15" customHeight="1">
      <c r="B54" s="9"/>
      <c r="C54" s="4" t="str">
        <f>'F2 SAS'!C54</f>
        <v>Salarié sans CATP</v>
      </c>
      <c r="D54" s="98"/>
      <c r="E54" s="98"/>
      <c r="F54" s="98"/>
      <c r="G54" s="98"/>
      <c r="H54" s="98"/>
      <c r="I54" s="98"/>
      <c r="J54" s="32" t="str">
        <f t="shared" si="10"/>
        <v>OK</v>
      </c>
      <c r="L54" s="98"/>
      <c r="N54" s="76" t="str">
        <f t="shared" si="11"/>
        <v>OK</v>
      </c>
      <c r="P54" s="75">
        <f t="shared" si="12"/>
        <v>0</v>
      </c>
    </row>
    <row r="55" spans="2:16" ht="15" customHeight="1">
      <c r="B55" s="9"/>
      <c r="C55" s="4" t="str">
        <f>'F2 SAS'!C55</f>
        <v>Salarié non diplômé - Nettoyage</v>
      </c>
      <c r="D55" s="98"/>
      <c r="E55" s="98"/>
      <c r="F55" s="98"/>
      <c r="G55" s="98"/>
      <c r="H55" s="98"/>
      <c r="I55" s="98"/>
      <c r="J55" s="32" t="str">
        <f t="shared" si="10"/>
        <v>OK</v>
      </c>
      <c r="L55" s="98"/>
      <c r="N55" s="76" t="str">
        <f t="shared" si="11"/>
        <v>OK</v>
      </c>
      <c r="P55" s="75">
        <f t="shared" si="12"/>
        <v>0</v>
      </c>
    </row>
    <row r="56" spans="2:16" ht="15" customHeight="1">
      <c r="B56" s="9"/>
      <c r="C56" s="4" t="str">
        <f>'F2 SAS'!C56</f>
        <v>Salarié non diplômé - Aide cuisinière</v>
      </c>
      <c r="D56" s="98"/>
      <c r="E56" s="98"/>
      <c r="F56" s="98"/>
      <c r="G56" s="98"/>
      <c r="H56" s="98"/>
      <c r="I56" s="98"/>
      <c r="J56" s="32" t="str">
        <f t="shared" si="10"/>
        <v>OK</v>
      </c>
      <c r="L56" s="98"/>
      <c r="N56" s="76" t="str">
        <f t="shared" si="11"/>
        <v>OK</v>
      </c>
      <c r="P56" s="75">
        <f t="shared" si="12"/>
        <v>0</v>
      </c>
    </row>
    <row r="57" spans="2:16" ht="15" customHeight="1">
      <c r="B57" s="9"/>
      <c r="C57" s="4" t="str">
        <f>'F2 SAS'!C57</f>
        <v>Salarié non diplômé - Lingère</v>
      </c>
      <c r="D57" s="98"/>
      <c r="E57" s="98"/>
      <c r="F57" s="98"/>
      <c r="G57" s="98"/>
      <c r="H57" s="98"/>
      <c r="I57" s="98"/>
      <c r="J57" s="32" t="str">
        <f t="shared" si="10"/>
        <v>OK</v>
      </c>
      <c r="L57" s="98"/>
      <c r="N57" s="76" t="str">
        <f t="shared" si="11"/>
        <v>OK</v>
      </c>
      <c r="P57" s="75">
        <f t="shared" si="12"/>
        <v>0</v>
      </c>
    </row>
    <row r="58" spans="2:16" ht="15" customHeight="1">
      <c r="B58" s="12"/>
      <c r="C58" s="26" t="str">
        <f>'F2 SAS'!C58</f>
        <v>Salarié non diplômé - Chauffeur</v>
      </c>
      <c r="D58" s="98"/>
      <c r="E58" s="98"/>
      <c r="F58" s="98"/>
      <c r="G58" s="98"/>
      <c r="H58" s="98"/>
      <c r="I58" s="98"/>
      <c r="J58" s="32" t="str">
        <f t="shared" si="10"/>
        <v>OK</v>
      </c>
      <c r="L58" s="98"/>
      <c r="N58" s="76" t="str">
        <f t="shared" si="11"/>
        <v>OK</v>
      </c>
      <c r="P58" s="75">
        <f t="shared" si="12"/>
        <v>0</v>
      </c>
    </row>
    <row r="59" spans="2:16" ht="15" customHeight="1">
      <c r="D59" s="100"/>
      <c r="E59" s="100"/>
      <c r="F59" s="100"/>
      <c r="G59" s="100"/>
      <c r="H59" s="100"/>
      <c r="I59" s="27"/>
      <c r="L59" s="27"/>
      <c r="N59" s="18"/>
      <c r="P59" s="27"/>
    </row>
    <row r="60" spans="2:16" ht="15" customHeight="1">
      <c r="B60" s="8" t="s">
        <v>24</v>
      </c>
      <c r="C60" s="28"/>
      <c r="D60" s="91">
        <f t="shared" ref="D60:I60" si="13">SUM(D17:D58)</f>
        <v>0</v>
      </c>
      <c r="E60" s="91">
        <f t="shared" si="13"/>
        <v>0</v>
      </c>
      <c r="F60" s="91">
        <f t="shared" si="13"/>
        <v>0</v>
      </c>
      <c r="G60" s="91">
        <f t="shared" si="13"/>
        <v>0</v>
      </c>
      <c r="H60" s="91">
        <f t="shared" si="13"/>
        <v>0</v>
      </c>
      <c r="I60" s="91">
        <f t="shared" si="13"/>
        <v>0</v>
      </c>
      <c r="J60" s="32" t="str">
        <f>IF(D60=0,"OK",IF(AND(D60&gt;0,I60&lt;&gt;"",I60=INT(I60),INT(I60)&gt;=D60),"OK","erreur"))</f>
        <v>OK</v>
      </c>
      <c r="L60" s="91">
        <f>SUM(L17:L58)</f>
        <v>0</v>
      </c>
      <c r="N60" s="76" t="str">
        <f>IF(D60="",IF(L60="","OK","erreur"),IF(L60&lt;&gt;"","OK","erreur"))</f>
        <v>OK</v>
      </c>
      <c r="P60" s="91">
        <f>+D70</f>
        <v>0</v>
      </c>
    </row>
    <row r="61" spans="2:16" ht="15" customHeight="1">
      <c r="B61" s="29"/>
      <c r="D61" s="31"/>
      <c r="E61" s="99"/>
      <c r="F61" s="99"/>
      <c r="G61" s="99"/>
      <c r="H61" s="99"/>
      <c r="L61" s="30"/>
    </row>
    <row r="62" spans="2:16" ht="15" customHeight="1">
      <c r="B62" s="86" t="s">
        <v>63</v>
      </c>
      <c r="C62" s="83"/>
      <c r="D62" s="84">
        <f>L60</f>
        <v>0</v>
      </c>
    </row>
    <row r="63" spans="2:16" ht="15" customHeight="1" thickBot="1">
      <c r="B63" s="3"/>
      <c r="C63" s="3"/>
      <c r="D63" s="3"/>
    </row>
    <row r="64" spans="2:16" ht="15" customHeight="1" thickBot="1">
      <c r="B64" s="201" t="s">
        <v>70</v>
      </c>
      <c r="C64" s="202"/>
      <c r="D64" s="205"/>
      <c r="E64" s="93" t="s">
        <v>79</v>
      </c>
      <c r="F64" s="2" t="str">
        <f>IF(E65="OUI","à ne pas ajouter", "à ajouter")</f>
        <v>à ajouter</v>
      </c>
    </row>
    <row r="65" spans="2:11" ht="15" customHeight="1" thickBot="1">
      <c r="B65" s="203"/>
      <c r="C65" s="204"/>
      <c r="D65" s="206"/>
      <c r="E65" s="92"/>
      <c r="F65" s="145"/>
    </row>
    <row r="66" spans="2:11" ht="15" customHeight="1" thickBot="1">
      <c r="B66" s="85"/>
      <c r="C66" s="85"/>
      <c r="D66" s="25"/>
      <c r="F66" s="4"/>
    </row>
    <row r="67" spans="2:11" ht="15" customHeight="1" thickBot="1">
      <c r="B67" s="201" t="s">
        <v>71</v>
      </c>
      <c r="C67" s="202"/>
      <c r="D67" s="205"/>
      <c r="E67" s="93" t="s">
        <v>80</v>
      </c>
      <c r="F67" s="2" t="str">
        <f>IF(E68="OUI","ne pas déduire", "à déduire")</f>
        <v>à déduire</v>
      </c>
    </row>
    <row r="68" spans="2:11" ht="15" customHeight="1" thickBot="1">
      <c r="B68" s="203"/>
      <c r="C68" s="204"/>
      <c r="D68" s="206"/>
      <c r="E68" s="92"/>
      <c r="F68" s="145"/>
    </row>
    <row r="69" spans="2:11" ht="15" customHeight="1">
      <c r="I69" s="88"/>
      <c r="J69" s="88"/>
      <c r="K69" s="88"/>
    </row>
    <row r="70" spans="2:11" ht="15" customHeight="1">
      <c r="B70" s="86" t="s">
        <v>25</v>
      </c>
      <c r="C70" s="87"/>
      <c r="D70" s="84">
        <f>IF(E65="non",D64,0)+IF(E68="non",-D67,0)+D62</f>
        <v>0</v>
      </c>
      <c r="I70" s="88"/>
      <c r="J70" s="88"/>
      <c r="K70" s="88"/>
    </row>
    <row r="71" spans="2:11" ht="15" customHeight="1">
      <c r="D71" s="77"/>
    </row>
  </sheetData>
  <sheetProtection algorithmName="SHA-512" hashValue="xD0R9Hc7fp37wMr3IKG58zVJJRgpaqICpo4x5Fi68WPngsYDlWjEy00kdibp/9oO1llZ52Sx6AJbz4MndAo0yg==" saltValue="aDu5taiN4HeR/smwDFWl4w==" spinCount="100000" sheet="1" objects="1" scenarios="1" selectLockedCells="1"/>
  <mergeCells count="20">
    <mergeCell ref="B67:C68"/>
    <mergeCell ref="D67:D68"/>
    <mergeCell ref="B17:B25"/>
    <mergeCell ref="B64:C65"/>
    <mergeCell ref="D64:D65"/>
    <mergeCell ref="I12:I14"/>
    <mergeCell ref="D12:D14"/>
    <mergeCell ref="B2:P2"/>
    <mergeCell ref="B4:P4"/>
    <mergeCell ref="B5:P5"/>
    <mergeCell ref="D7:L7"/>
    <mergeCell ref="B8:C8"/>
    <mergeCell ref="P12:P14"/>
    <mergeCell ref="J12:J14"/>
    <mergeCell ref="L12:L14"/>
    <mergeCell ref="N12:N14"/>
    <mergeCell ref="E12:E14"/>
    <mergeCell ref="F12:F14"/>
    <mergeCell ref="G12:G14"/>
    <mergeCell ref="H12:H14"/>
  </mergeCells>
  <conditionalFormatting sqref="B2">
    <cfRule type="expression" dxfId="31" priority="19">
      <formula>$R$2="OK"</formula>
    </cfRule>
    <cfRule type="expression" dxfId="30" priority="28">
      <formula>$R$2="NOK"</formula>
    </cfRule>
  </conditionalFormatting>
  <conditionalFormatting sqref="P30 P37 P43 N17:N58 N60">
    <cfRule type="containsText" dxfId="29" priority="47" stopIfTrue="1" operator="containsText" text="ok">
      <formula>NOT(ISERROR(SEARCH("ok",N17)))</formula>
    </cfRule>
  </conditionalFormatting>
  <conditionalFormatting sqref="P30 P37 P43 N17:N60">
    <cfRule type="cellIs" dxfId="28" priority="46" stopIfTrue="1" operator="equal">
      <formula>"erreur"</formula>
    </cfRule>
  </conditionalFormatting>
  <conditionalFormatting sqref="P30 P37 P43 N17:N58 N60">
    <cfRule type="containsText" dxfId="27" priority="45" stopIfTrue="1" operator="containsText" text="erreur">
      <formula>NOT(ISERROR(SEARCH("erreur",N17)))</formula>
    </cfRule>
  </conditionalFormatting>
  <conditionalFormatting sqref="N31:N36 N53:N58 N17:N29 N38:N42 N44:N51 N60">
    <cfRule type="containsText" dxfId="26" priority="44" stopIfTrue="1" operator="containsText" text="OK">
      <formula>NOT(ISERROR(SEARCH("OK",N17)))</formula>
    </cfRule>
  </conditionalFormatting>
  <conditionalFormatting sqref="P52">
    <cfRule type="containsText" dxfId="25" priority="40" stopIfTrue="1" operator="containsText" text="ok">
      <formula>NOT(ISERROR(SEARCH("ok",P52)))</formula>
    </cfRule>
  </conditionalFormatting>
  <conditionalFormatting sqref="P52">
    <cfRule type="cellIs" dxfId="24" priority="39" stopIfTrue="1" operator="equal">
      <formula>"erreur"</formula>
    </cfRule>
  </conditionalFormatting>
  <conditionalFormatting sqref="P52">
    <cfRule type="containsText" dxfId="23" priority="38" stopIfTrue="1" operator="containsText" text="erreur">
      <formula>NOT(ISERROR(SEARCH("erreur",P52)))</formula>
    </cfRule>
  </conditionalFormatting>
  <conditionalFormatting sqref="J17:J58">
    <cfRule type="containsText" dxfId="22" priority="4" stopIfTrue="1" operator="containsText" text="erreur">
      <formula>NOT(ISERROR(SEARCH("erreur",J17)))</formula>
    </cfRule>
  </conditionalFormatting>
  <conditionalFormatting sqref="J17:J29 J31:J36 J38:J42 J44:J51 J53:J58">
    <cfRule type="containsText" dxfId="21" priority="3" stopIfTrue="1" operator="containsText" text="OK">
      <formula>NOT(ISERROR(SEARCH("OK",J17)))</formula>
    </cfRule>
  </conditionalFormatting>
  <conditionalFormatting sqref="J60">
    <cfRule type="containsText" dxfId="20" priority="2" stopIfTrue="1" operator="containsText" text="erreur">
      <formula>NOT(ISERROR(SEARCH("erreur",J60)))</formula>
    </cfRule>
  </conditionalFormatting>
  <conditionalFormatting sqref="J60">
    <cfRule type="containsText" dxfId="19" priority="1" stopIfTrue="1" operator="containsText" text="OK">
      <formula>NOT(ISERROR(SEARCH("OK",J60)))</formula>
    </cfRule>
  </conditionalFormatting>
  <dataValidations count="2">
    <dataValidation type="decimal" operator="greaterThanOrEqual" showInputMessage="1" showErrorMessage="1" error="Le montant doit être supérieur ou égal à 0" sqref="D64 G67:H68 D67 G64:H65">
      <formula1>0</formula1>
    </dataValidation>
    <dataValidation type="list" allowBlank="1" showInputMessage="1" showErrorMessage="1" sqref="E65 E68">
      <formula1>"Oui,Non"</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0"/>
  <sheetViews>
    <sheetView showGridLines="0" zoomScaleNormal="100" workbookViewId="0">
      <selection activeCell="S28" sqref="S28"/>
    </sheetView>
  </sheetViews>
  <sheetFormatPr defaultColWidth="11.42578125" defaultRowHeight="15" customHeight="1"/>
  <cols>
    <col min="1" max="1" width="2.85546875" style="1" customWidth="1"/>
    <col min="2" max="2" width="8.5703125" style="1" customWidth="1"/>
    <col min="3" max="3" width="37.140625" style="1" customWidth="1"/>
    <col min="4" max="10" width="14.28515625" style="1" customWidth="1"/>
    <col min="11" max="11" width="2.85546875" style="1" customWidth="1"/>
    <col min="12" max="12" width="14.28515625" style="1" customWidth="1"/>
    <col min="13" max="13" width="2.85546875" style="1" customWidth="1"/>
    <col min="14" max="14" width="14.42578125" style="1" customWidth="1"/>
    <col min="15" max="15" width="2.85546875" style="1" customWidth="1"/>
    <col min="16" max="16" width="14.28515625" style="1" customWidth="1"/>
    <col min="17" max="17" width="2.85546875" style="1" customWidth="1"/>
    <col min="18" max="16384" width="11.42578125" style="1"/>
  </cols>
  <sheetData>
    <row r="1" spans="2:18" ht="15" customHeight="1" thickBot="1"/>
    <row r="2" spans="2:18" s="18" customFormat="1" ht="60" customHeight="1" thickBot="1">
      <c r="B2" s="183" t="s">
        <v>160</v>
      </c>
      <c r="C2" s="184"/>
      <c r="D2" s="184"/>
      <c r="E2" s="184"/>
      <c r="F2" s="184"/>
      <c r="G2" s="184"/>
      <c r="H2" s="184"/>
      <c r="I2" s="184"/>
      <c r="J2" s="184"/>
      <c r="K2" s="184"/>
      <c r="L2" s="184"/>
      <c r="M2" s="184"/>
      <c r="N2" s="184"/>
      <c r="O2" s="184"/>
      <c r="P2" s="185"/>
      <c r="R2" s="97"/>
    </row>
    <row r="3" spans="2:18" ht="15" customHeight="1" thickBot="1"/>
    <row r="4" spans="2:18">
      <c r="B4" s="186" t="s">
        <v>68</v>
      </c>
      <c r="C4" s="187"/>
      <c r="D4" s="187"/>
      <c r="E4" s="187"/>
      <c r="F4" s="187"/>
      <c r="G4" s="187"/>
      <c r="H4" s="187"/>
      <c r="I4" s="187"/>
      <c r="J4" s="187"/>
      <c r="K4" s="187"/>
      <c r="L4" s="187"/>
      <c r="M4" s="187"/>
      <c r="N4" s="187"/>
      <c r="O4" s="187"/>
      <c r="P4" s="188"/>
    </row>
    <row r="5" spans="2:18" ht="30" customHeight="1" thickBot="1">
      <c r="B5" s="189" t="s">
        <v>155</v>
      </c>
      <c r="C5" s="190"/>
      <c r="D5" s="190"/>
      <c r="E5" s="190"/>
      <c r="F5" s="190"/>
      <c r="G5" s="190"/>
      <c r="H5" s="190"/>
      <c r="I5" s="190"/>
      <c r="J5" s="190"/>
      <c r="K5" s="190"/>
      <c r="L5" s="190"/>
      <c r="M5" s="190"/>
      <c r="N5" s="190"/>
      <c r="O5" s="190"/>
      <c r="P5" s="191"/>
    </row>
    <row r="6" spans="2:18" ht="15" customHeight="1">
      <c r="B6" s="3"/>
      <c r="C6" s="3"/>
      <c r="D6" s="3"/>
      <c r="E6" s="3"/>
      <c r="F6" s="3"/>
      <c r="G6" s="3"/>
      <c r="H6" s="3"/>
    </row>
    <row r="7" spans="2:18" ht="15" customHeight="1">
      <c r="B7" s="10" t="s">
        <v>60</v>
      </c>
      <c r="C7" s="89"/>
      <c r="D7" s="195">
        <f>+'F1'!C7</f>
        <v>0</v>
      </c>
      <c r="E7" s="196"/>
      <c r="F7" s="196"/>
      <c r="G7" s="196"/>
      <c r="H7" s="196"/>
      <c r="I7" s="196"/>
      <c r="J7" s="196"/>
      <c r="K7" s="196"/>
      <c r="L7" s="197"/>
    </row>
    <row r="8" spans="2:18" ht="15" customHeight="1">
      <c r="B8" s="217" t="s">
        <v>94</v>
      </c>
      <c r="C8" s="218"/>
      <c r="D8" s="128" t="s">
        <v>59</v>
      </c>
      <c r="E8" s="129"/>
      <c r="F8" s="129"/>
      <c r="G8" s="129"/>
      <c r="H8" s="129"/>
      <c r="I8" s="129"/>
      <c r="J8" s="129"/>
      <c r="K8" s="129"/>
      <c r="L8" s="130"/>
    </row>
    <row r="9" spans="2:18" ht="15" customHeight="1">
      <c r="B9" s="81"/>
      <c r="C9" s="4"/>
      <c r="D9" s="82"/>
      <c r="E9" s="2"/>
      <c r="F9" s="2"/>
      <c r="G9" s="2"/>
      <c r="H9" s="2"/>
    </row>
    <row r="10" spans="2:18" ht="15" customHeight="1">
      <c r="B10" s="106"/>
      <c r="C10" s="4"/>
      <c r="D10" s="4"/>
      <c r="E10" s="2"/>
      <c r="F10" s="2"/>
      <c r="G10" s="2"/>
      <c r="H10" s="2"/>
    </row>
    <row r="11" spans="2:18" ht="15" customHeight="1">
      <c r="B11" s="2"/>
      <c r="C11" s="2"/>
      <c r="D11" s="151">
        <v>1</v>
      </c>
      <c r="E11" s="151" t="s">
        <v>173</v>
      </c>
      <c r="F11" s="151" t="s">
        <v>174</v>
      </c>
      <c r="G11" s="151" t="s">
        <v>175</v>
      </c>
      <c r="H11" s="151" t="s">
        <v>176</v>
      </c>
      <c r="I11" s="151">
        <v>2</v>
      </c>
    </row>
    <row r="12" spans="2:18" s="18" customFormat="1" ht="30" customHeight="1">
      <c r="B12" s="2"/>
      <c r="C12" s="2"/>
      <c r="D12" s="192" t="s">
        <v>74</v>
      </c>
      <c r="E12" s="192" t="s">
        <v>162</v>
      </c>
      <c r="F12" s="192" t="s">
        <v>163</v>
      </c>
      <c r="G12" s="192" t="s">
        <v>164</v>
      </c>
      <c r="H12" s="192" t="s">
        <v>165</v>
      </c>
      <c r="I12" s="207" t="s">
        <v>76</v>
      </c>
      <c r="J12" s="180" t="s">
        <v>75</v>
      </c>
      <c r="L12" s="192" t="s">
        <v>77</v>
      </c>
      <c r="N12" s="198" t="s">
        <v>78</v>
      </c>
      <c r="P12" s="180" t="s">
        <v>61</v>
      </c>
    </row>
    <row r="13" spans="2:18" s="18" customFormat="1" ht="30" customHeight="1">
      <c r="B13" s="2"/>
      <c r="C13" s="2"/>
      <c r="D13" s="193"/>
      <c r="E13" s="193"/>
      <c r="F13" s="193"/>
      <c r="G13" s="193"/>
      <c r="H13" s="193"/>
      <c r="I13" s="207"/>
      <c r="J13" s="181"/>
      <c r="L13" s="193"/>
      <c r="N13" s="199"/>
      <c r="P13" s="181"/>
    </row>
    <row r="14" spans="2:18" s="18" customFormat="1" ht="30" customHeight="1">
      <c r="B14" s="2"/>
      <c r="C14" s="2"/>
      <c r="D14" s="194"/>
      <c r="E14" s="194"/>
      <c r="F14" s="194"/>
      <c r="G14" s="194"/>
      <c r="H14" s="194"/>
      <c r="I14" s="207"/>
      <c r="J14" s="182"/>
      <c r="L14" s="194"/>
      <c r="N14" s="200"/>
      <c r="P14" s="182"/>
    </row>
    <row r="15" spans="2:18" ht="15" customHeight="1">
      <c r="B15" s="5" t="s">
        <v>62</v>
      </c>
      <c r="C15" s="6"/>
      <c r="D15" s="146"/>
      <c r="E15" s="146"/>
      <c r="F15" s="146"/>
      <c r="G15" s="146"/>
      <c r="H15" s="146"/>
      <c r="I15" s="147"/>
      <c r="J15" s="20"/>
      <c r="L15" s="19"/>
      <c r="N15" s="21"/>
      <c r="P15" s="19"/>
    </row>
    <row r="16" spans="2:18" ht="15" customHeight="1">
      <c r="B16" s="5"/>
      <c r="C16" s="22" t="s">
        <v>0</v>
      </c>
      <c r="D16" s="146"/>
      <c r="E16" s="146"/>
      <c r="F16" s="146"/>
      <c r="G16" s="146"/>
      <c r="H16" s="146"/>
      <c r="I16" s="147"/>
      <c r="J16" s="20"/>
      <c r="L16" s="19"/>
      <c r="N16" s="21"/>
      <c r="P16" s="19"/>
    </row>
    <row r="17" spans="2:16" ht="15" customHeight="1">
      <c r="B17" s="7"/>
      <c r="C17" s="2" t="str">
        <f>'F2 SAS'!C17</f>
        <v xml:space="preserve">Médecin </v>
      </c>
      <c r="D17" s="144">
        <f>'F2 SAS'!D17+'F2 FHL'!D17+'F2 ETAT-COMMUNAL'!D17</f>
        <v>0</v>
      </c>
      <c r="E17" s="144">
        <f>'F2 SAS'!E17+'F2 FHL'!E17+'F2 ETAT-COMMUNAL'!E17</f>
        <v>0</v>
      </c>
      <c r="F17" s="144">
        <f>'F2 SAS'!F17+'F2 FHL'!F17+'F2 ETAT-COMMUNAL'!F17</f>
        <v>0</v>
      </c>
      <c r="G17" s="144">
        <f>'F2 SAS'!G17+'F2 FHL'!G17+'F2 ETAT-COMMUNAL'!G17</f>
        <v>0</v>
      </c>
      <c r="H17" s="144">
        <f>'F2 SAS'!H17+'F2 FHL'!H17+'F2 ETAT-COMMUNAL'!H17</f>
        <v>0</v>
      </c>
      <c r="I17" s="144">
        <f>'F2 SAS'!I17+'F2 FHL'!I17+'F2 ETAT-COMMUNAL'!I17</f>
        <v>0</v>
      </c>
      <c r="J17" s="32" t="str">
        <f>IF(D17=0,"OK",IF(AND(D17&gt;0,I17&lt;&gt;"",I17=INT(I17),INT(I17)&gt;=D17),"OK","erreur"))</f>
        <v>OK</v>
      </c>
      <c r="L17" s="144">
        <f>'F2 SAS'!L17+'F2 FHL'!L17+'F2 ETAT-COMMUNAL'!L17</f>
        <v>0</v>
      </c>
      <c r="N17" s="76" t="str">
        <f t="shared" ref="N17:N29" si="0">IF(D17="",IF(L17="","OK","erreur"),IF(L17&lt;&gt;"","OK","erreur"))</f>
        <v>OK</v>
      </c>
      <c r="P17" s="75">
        <f t="shared" ref="P17:P29" si="1">IFERROR(+L17*P$60/L$60,0)</f>
        <v>0</v>
      </c>
    </row>
    <row r="18" spans="2:16" ht="15" customHeight="1">
      <c r="B18" s="7"/>
      <c r="C18" s="2" t="str">
        <f>'F2 SAS'!C18</f>
        <v>Licencié en sciences hospitalières</v>
      </c>
      <c r="D18" s="144">
        <f>'F2 SAS'!D18+'F2 FHL'!D18+'F2 ETAT-COMMUNAL'!D18</f>
        <v>0</v>
      </c>
      <c r="E18" s="144">
        <f>'F2 SAS'!E18+'F2 FHL'!E18+'F2 ETAT-COMMUNAL'!E18</f>
        <v>0</v>
      </c>
      <c r="F18" s="144">
        <f>'F2 SAS'!F18+'F2 FHL'!F18+'F2 ETAT-COMMUNAL'!F18</f>
        <v>0</v>
      </c>
      <c r="G18" s="144">
        <f>'F2 SAS'!G18+'F2 FHL'!G18+'F2 ETAT-COMMUNAL'!G18</f>
        <v>0</v>
      </c>
      <c r="H18" s="144">
        <f>'F2 SAS'!H18+'F2 FHL'!H18+'F2 ETAT-COMMUNAL'!H18</f>
        <v>0</v>
      </c>
      <c r="I18" s="144">
        <f>'F2 SAS'!I18+'F2 FHL'!I18+'F2 ETAT-COMMUNAL'!I18</f>
        <v>0</v>
      </c>
      <c r="J18" s="32" t="str">
        <f t="shared" ref="J18:J29" si="2">IF(D18=0,"OK",IF(AND(D18&gt;0,I18&lt;&gt;"",I18=INT(I18),INT(I18)&gt;=D18),"OK","erreur"))</f>
        <v>OK</v>
      </c>
      <c r="L18" s="144">
        <f>'F2 SAS'!L18+'F2 FHL'!L18+'F2 ETAT-COMMUNAL'!L18</f>
        <v>0</v>
      </c>
      <c r="N18" s="76" t="str">
        <f t="shared" si="0"/>
        <v>OK</v>
      </c>
      <c r="P18" s="75">
        <f t="shared" si="1"/>
        <v>0</v>
      </c>
    </row>
    <row r="19" spans="2:16" ht="15" customHeight="1">
      <c r="B19" s="7"/>
      <c r="C19" s="2" t="str">
        <f>'F2 SAS'!C19</f>
        <v>Infirmier hospitalier gradué</v>
      </c>
      <c r="D19" s="144">
        <f>'F2 SAS'!D19+'F2 FHL'!D19+'F2 ETAT-COMMUNAL'!D19</f>
        <v>0</v>
      </c>
      <c r="E19" s="144">
        <f>'F2 SAS'!E19+'F2 FHL'!E19+'F2 ETAT-COMMUNAL'!E19</f>
        <v>0</v>
      </c>
      <c r="F19" s="144">
        <f>'F2 SAS'!F19+'F2 FHL'!F19+'F2 ETAT-COMMUNAL'!F19</f>
        <v>0</v>
      </c>
      <c r="G19" s="144">
        <f>'F2 SAS'!G19+'F2 FHL'!G19+'F2 ETAT-COMMUNAL'!G19</f>
        <v>0</v>
      </c>
      <c r="H19" s="144">
        <f>'F2 SAS'!H19+'F2 FHL'!H19+'F2 ETAT-COMMUNAL'!H19</f>
        <v>0</v>
      </c>
      <c r="I19" s="144">
        <f>'F2 SAS'!I19+'F2 FHL'!I19+'F2 ETAT-COMMUNAL'!I19</f>
        <v>0</v>
      </c>
      <c r="J19" s="32" t="str">
        <f t="shared" si="2"/>
        <v>OK</v>
      </c>
      <c r="L19" s="144">
        <f>'F2 SAS'!L19+'F2 FHL'!L19+'F2 ETAT-COMMUNAL'!L19</f>
        <v>0</v>
      </c>
      <c r="N19" s="76" t="str">
        <f t="shared" si="0"/>
        <v>OK</v>
      </c>
      <c r="P19" s="75">
        <f t="shared" si="1"/>
        <v>0</v>
      </c>
    </row>
    <row r="20" spans="2:16" ht="15" customHeight="1">
      <c r="B20" s="7"/>
      <c r="C20" s="2" t="str">
        <f>'F2 SAS'!C20</f>
        <v>Assistant social</v>
      </c>
      <c r="D20" s="144">
        <f>'F2 SAS'!D20+'F2 FHL'!D20+'F2 ETAT-COMMUNAL'!D20</f>
        <v>0</v>
      </c>
      <c r="E20" s="144">
        <f>'F2 SAS'!E20+'F2 FHL'!E20+'F2 ETAT-COMMUNAL'!E20</f>
        <v>0</v>
      </c>
      <c r="F20" s="144">
        <f>'F2 SAS'!F20+'F2 FHL'!F20+'F2 ETAT-COMMUNAL'!F20</f>
        <v>0</v>
      </c>
      <c r="G20" s="144">
        <f>'F2 SAS'!G20+'F2 FHL'!G20+'F2 ETAT-COMMUNAL'!G20</f>
        <v>0</v>
      </c>
      <c r="H20" s="144">
        <f>'F2 SAS'!H20+'F2 FHL'!H20+'F2 ETAT-COMMUNAL'!H20</f>
        <v>0</v>
      </c>
      <c r="I20" s="144">
        <f>'F2 SAS'!I20+'F2 FHL'!I20+'F2 ETAT-COMMUNAL'!I20</f>
        <v>0</v>
      </c>
      <c r="J20" s="32" t="str">
        <f t="shared" si="2"/>
        <v>OK</v>
      </c>
      <c r="L20" s="144">
        <f>'F2 SAS'!L20+'F2 FHL'!L20+'F2 ETAT-COMMUNAL'!L20</f>
        <v>0</v>
      </c>
      <c r="N20" s="76" t="str">
        <f t="shared" si="0"/>
        <v>OK</v>
      </c>
      <c r="P20" s="75">
        <f t="shared" si="1"/>
        <v>0</v>
      </c>
    </row>
    <row r="21" spans="2:16" ht="15" customHeight="1">
      <c r="B21" s="7"/>
      <c r="C21" s="2" t="str">
        <f>'F2 SAS'!C21</f>
        <v>Ergothérapeute</v>
      </c>
      <c r="D21" s="144">
        <f>'F2 SAS'!D21+'F2 FHL'!D21+'F2 ETAT-COMMUNAL'!D21</f>
        <v>0</v>
      </c>
      <c r="E21" s="144">
        <f>'F2 SAS'!E21+'F2 FHL'!E21+'F2 ETAT-COMMUNAL'!E21</f>
        <v>0</v>
      </c>
      <c r="F21" s="144">
        <f>'F2 SAS'!F21+'F2 FHL'!F21+'F2 ETAT-COMMUNAL'!F21</f>
        <v>0</v>
      </c>
      <c r="G21" s="144">
        <f>'F2 SAS'!G21+'F2 FHL'!G21+'F2 ETAT-COMMUNAL'!G21</f>
        <v>0</v>
      </c>
      <c r="H21" s="144">
        <f>'F2 SAS'!H21+'F2 FHL'!H21+'F2 ETAT-COMMUNAL'!H21</f>
        <v>0</v>
      </c>
      <c r="I21" s="144">
        <f>'F2 SAS'!I21+'F2 FHL'!I21+'F2 ETAT-COMMUNAL'!I21</f>
        <v>0</v>
      </c>
      <c r="J21" s="32" t="str">
        <f t="shared" si="2"/>
        <v>OK</v>
      </c>
      <c r="L21" s="144">
        <f>'F2 SAS'!L21+'F2 FHL'!L21+'F2 ETAT-COMMUNAL'!L21</f>
        <v>0</v>
      </c>
      <c r="N21" s="76" t="str">
        <f t="shared" si="0"/>
        <v>OK</v>
      </c>
      <c r="P21" s="75">
        <f t="shared" si="1"/>
        <v>0</v>
      </c>
    </row>
    <row r="22" spans="2:16" ht="15" customHeight="1">
      <c r="B22" s="7"/>
      <c r="C22" s="2" t="str">
        <f>'F2 SAS'!C22</f>
        <v>Kinésithérapeute</v>
      </c>
      <c r="D22" s="144">
        <f>'F2 SAS'!D22+'F2 FHL'!D22+'F2 ETAT-COMMUNAL'!D22</f>
        <v>0</v>
      </c>
      <c r="E22" s="144">
        <f>'F2 SAS'!E22+'F2 FHL'!E22+'F2 ETAT-COMMUNAL'!E22</f>
        <v>0</v>
      </c>
      <c r="F22" s="144">
        <f>'F2 SAS'!F22+'F2 FHL'!F22+'F2 ETAT-COMMUNAL'!F22</f>
        <v>0</v>
      </c>
      <c r="G22" s="144">
        <f>'F2 SAS'!G22+'F2 FHL'!G22+'F2 ETAT-COMMUNAL'!G22</f>
        <v>0</v>
      </c>
      <c r="H22" s="144">
        <f>'F2 SAS'!H22+'F2 FHL'!H22+'F2 ETAT-COMMUNAL'!H22</f>
        <v>0</v>
      </c>
      <c r="I22" s="144">
        <f>'F2 SAS'!I22+'F2 FHL'!I22+'F2 ETAT-COMMUNAL'!I22</f>
        <v>0</v>
      </c>
      <c r="J22" s="32" t="str">
        <f t="shared" si="2"/>
        <v>OK</v>
      </c>
      <c r="L22" s="144">
        <f>'F2 SAS'!L22+'F2 FHL'!L22+'F2 ETAT-COMMUNAL'!L22</f>
        <v>0</v>
      </c>
      <c r="N22" s="76" t="str">
        <f t="shared" si="0"/>
        <v>OK</v>
      </c>
      <c r="P22" s="75">
        <f t="shared" si="1"/>
        <v>0</v>
      </c>
    </row>
    <row r="23" spans="2:16" ht="15" customHeight="1">
      <c r="B23" s="7"/>
      <c r="C23" s="2" t="str">
        <f>'F2 SAS'!C23</f>
        <v>Psychomotricien</v>
      </c>
      <c r="D23" s="144">
        <f>'F2 SAS'!D23+'F2 FHL'!D23+'F2 ETAT-COMMUNAL'!D23</f>
        <v>0</v>
      </c>
      <c r="E23" s="144">
        <f>'F2 SAS'!E23+'F2 FHL'!E23+'F2 ETAT-COMMUNAL'!E23</f>
        <v>0</v>
      </c>
      <c r="F23" s="144">
        <f>'F2 SAS'!F23+'F2 FHL'!F23+'F2 ETAT-COMMUNAL'!F23</f>
        <v>0</v>
      </c>
      <c r="G23" s="144">
        <f>'F2 SAS'!G23+'F2 FHL'!G23+'F2 ETAT-COMMUNAL'!G23</f>
        <v>0</v>
      </c>
      <c r="H23" s="144">
        <f>'F2 SAS'!H23+'F2 FHL'!H23+'F2 ETAT-COMMUNAL'!H23</f>
        <v>0</v>
      </c>
      <c r="I23" s="144">
        <f>'F2 SAS'!I23+'F2 FHL'!I23+'F2 ETAT-COMMUNAL'!I23</f>
        <v>0</v>
      </c>
      <c r="J23" s="32" t="str">
        <f t="shared" si="2"/>
        <v>OK</v>
      </c>
      <c r="L23" s="144">
        <f>'F2 SAS'!L23+'F2 FHL'!L23+'F2 ETAT-COMMUNAL'!L23</f>
        <v>0</v>
      </c>
      <c r="N23" s="76" t="str">
        <f t="shared" si="0"/>
        <v>OK</v>
      </c>
      <c r="P23" s="75">
        <f t="shared" si="1"/>
        <v>0</v>
      </c>
    </row>
    <row r="24" spans="2:16" ht="15" customHeight="1">
      <c r="B24" s="7"/>
      <c r="C24" s="2" t="str">
        <f>'F2 SAS'!C24</f>
        <v>Pédagogue curatif</v>
      </c>
      <c r="D24" s="144">
        <f>'F2 SAS'!D24+'F2 FHL'!D24+'F2 ETAT-COMMUNAL'!D24</f>
        <v>0</v>
      </c>
      <c r="E24" s="144">
        <f>'F2 SAS'!E24+'F2 FHL'!E24+'F2 ETAT-COMMUNAL'!E24</f>
        <v>0</v>
      </c>
      <c r="F24" s="144">
        <f>'F2 SAS'!F24+'F2 FHL'!F24+'F2 ETAT-COMMUNAL'!F24</f>
        <v>0</v>
      </c>
      <c r="G24" s="144">
        <f>'F2 SAS'!G24+'F2 FHL'!G24+'F2 ETAT-COMMUNAL'!G24</f>
        <v>0</v>
      </c>
      <c r="H24" s="144">
        <f>'F2 SAS'!H24+'F2 FHL'!H24+'F2 ETAT-COMMUNAL'!H24</f>
        <v>0</v>
      </c>
      <c r="I24" s="144">
        <f>'F2 SAS'!I24+'F2 FHL'!I24+'F2 ETAT-COMMUNAL'!I24</f>
        <v>0</v>
      </c>
      <c r="J24" s="32" t="str">
        <f t="shared" si="2"/>
        <v>OK</v>
      </c>
      <c r="L24" s="144">
        <f>'F2 SAS'!L24+'F2 FHL'!L24+'F2 ETAT-COMMUNAL'!L24</f>
        <v>0</v>
      </c>
      <c r="N24" s="76" t="str">
        <f t="shared" si="0"/>
        <v>OK</v>
      </c>
      <c r="P24" s="75">
        <f t="shared" si="1"/>
        <v>0</v>
      </c>
    </row>
    <row r="25" spans="2:16" ht="15" customHeight="1">
      <c r="B25" s="7"/>
      <c r="C25" s="2" t="str">
        <f>'F2 SAS'!C25</f>
        <v>Diététicien</v>
      </c>
      <c r="D25" s="144">
        <f>'F2 SAS'!D25+'F2 FHL'!D25+'F2 ETAT-COMMUNAL'!D25</f>
        <v>0</v>
      </c>
      <c r="E25" s="144">
        <f>'F2 SAS'!E25+'F2 FHL'!E25+'F2 ETAT-COMMUNAL'!E25</f>
        <v>0</v>
      </c>
      <c r="F25" s="144">
        <f>'F2 SAS'!F25+'F2 FHL'!F25+'F2 ETAT-COMMUNAL'!F25</f>
        <v>0</v>
      </c>
      <c r="G25" s="144">
        <f>'F2 SAS'!G25+'F2 FHL'!G25+'F2 ETAT-COMMUNAL'!G25</f>
        <v>0</v>
      </c>
      <c r="H25" s="144">
        <f>'F2 SAS'!H25+'F2 FHL'!H25+'F2 ETAT-COMMUNAL'!H25</f>
        <v>0</v>
      </c>
      <c r="I25" s="144">
        <f>'F2 SAS'!I25+'F2 FHL'!I25+'F2 ETAT-COMMUNAL'!I25</f>
        <v>0</v>
      </c>
      <c r="J25" s="32" t="str">
        <f t="shared" si="2"/>
        <v>OK</v>
      </c>
      <c r="L25" s="144">
        <f>'F2 SAS'!L25+'F2 FHL'!L25+'F2 ETAT-COMMUNAL'!L25</f>
        <v>0</v>
      </c>
      <c r="N25" s="76" t="str">
        <f t="shared" si="0"/>
        <v>OK</v>
      </c>
      <c r="P25" s="75">
        <f t="shared" si="1"/>
        <v>0</v>
      </c>
    </row>
    <row r="26" spans="2:16" ht="15" customHeight="1">
      <c r="B26" s="7"/>
      <c r="C26" s="2" t="str">
        <f>'F2 SAS'!C26</f>
        <v>Infirmier anesthésiste / masseur</v>
      </c>
      <c r="D26" s="144">
        <f>'F2 SAS'!D26+'F2 FHL'!D26+'F2 ETAT-COMMUNAL'!D26</f>
        <v>0</v>
      </c>
      <c r="E26" s="144">
        <f>'F2 SAS'!E26+'F2 FHL'!E26+'F2 ETAT-COMMUNAL'!E26</f>
        <v>0</v>
      </c>
      <c r="F26" s="144">
        <f>'F2 SAS'!F26+'F2 FHL'!F26+'F2 ETAT-COMMUNAL'!F26</f>
        <v>0</v>
      </c>
      <c r="G26" s="144">
        <f>'F2 SAS'!G26+'F2 FHL'!G26+'F2 ETAT-COMMUNAL'!G26</f>
        <v>0</v>
      </c>
      <c r="H26" s="144">
        <f>'F2 SAS'!H26+'F2 FHL'!H26+'F2 ETAT-COMMUNAL'!H26</f>
        <v>0</v>
      </c>
      <c r="I26" s="144">
        <f>'F2 SAS'!I26+'F2 FHL'!I26+'F2 ETAT-COMMUNAL'!I26</f>
        <v>0</v>
      </c>
      <c r="J26" s="32" t="str">
        <f t="shared" si="2"/>
        <v>OK</v>
      </c>
      <c r="L26" s="144">
        <f>'F2 SAS'!L26+'F2 FHL'!L26+'F2 ETAT-COMMUNAL'!L26</f>
        <v>0</v>
      </c>
      <c r="N26" s="76" t="str">
        <f t="shared" si="0"/>
        <v>OK</v>
      </c>
      <c r="P26" s="75">
        <f t="shared" si="1"/>
        <v>0</v>
      </c>
    </row>
    <row r="27" spans="2:16" ht="15" customHeight="1">
      <c r="B27" s="7"/>
      <c r="C27" s="2" t="str">
        <f>'F2 SAS'!C27</f>
        <v>Infirmier psychiatrique</v>
      </c>
      <c r="D27" s="144">
        <f>'F2 SAS'!D27+'F2 FHL'!D27+'F2 ETAT-COMMUNAL'!D27</f>
        <v>0</v>
      </c>
      <c r="E27" s="144">
        <f>'F2 SAS'!E27+'F2 FHL'!E27+'F2 ETAT-COMMUNAL'!E27</f>
        <v>0</v>
      </c>
      <c r="F27" s="144">
        <f>'F2 SAS'!F27+'F2 FHL'!F27+'F2 ETAT-COMMUNAL'!F27</f>
        <v>0</v>
      </c>
      <c r="G27" s="144">
        <f>'F2 SAS'!G27+'F2 FHL'!G27+'F2 ETAT-COMMUNAL'!G27</f>
        <v>0</v>
      </c>
      <c r="H27" s="144">
        <f>'F2 SAS'!H27+'F2 FHL'!H27+'F2 ETAT-COMMUNAL'!H27</f>
        <v>0</v>
      </c>
      <c r="I27" s="144">
        <f>'F2 SAS'!I27+'F2 FHL'!I27+'F2 ETAT-COMMUNAL'!I27</f>
        <v>0</v>
      </c>
      <c r="J27" s="32" t="str">
        <f t="shared" si="2"/>
        <v>OK</v>
      </c>
      <c r="L27" s="144">
        <f>'F2 SAS'!L27+'F2 FHL'!L27+'F2 ETAT-COMMUNAL'!L27</f>
        <v>0</v>
      </c>
      <c r="N27" s="76" t="str">
        <f t="shared" si="0"/>
        <v>OK</v>
      </c>
      <c r="P27" s="75">
        <f t="shared" si="1"/>
        <v>0</v>
      </c>
    </row>
    <row r="28" spans="2:16" ht="15" customHeight="1">
      <c r="B28" s="7"/>
      <c r="C28" s="2" t="str">
        <f>'F2 SAS'!C28</f>
        <v>Infirmier</v>
      </c>
      <c r="D28" s="144">
        <f>'F2 SAS'!D28+'F2 FHL'!D28+'F2 ETAT-COMMUNAL'!D28</f>
        <v>0</v>
      </c>
      <c r="E28" s="144">
        <f>'F2 SAS'!E28+'F2 FHL'!E28+'F2 ETAT-COMMUNAL'!E28</f>
        <v>0</v>
      </c>
      <c r="F28" s="144">
        <f>'F2 SAS'!F28+'F2 FHL'!F28+'F2 ETAT-COMMUNAL'!F28</f>
        <v>0</v>
      </c>
      <c r="G28" s="144">
        <f>'F2 SAS'!G28+'F2 FHL'!G28+'F2 ETAT-COMMUNAL'!G28</f>
        <v>0</v>
      </c>
      <c r="H28" s="144">
        <f>'F2 SAS'!H28+'F2 FHL'!H28+'F2 ETAT-COMMUNAL'!H28</f>
        <v>0</v>
      </c>
      <c r="I28" s="144">
        <f>'F2 SAS'!I28+'F2 FHL'!I28+'F2 ETAT-COMMUNAL'!I28</f>
        <v>0</v>
      </c>
      <c r="J28" s="32" t="str">
        <f t="shared" si="2"/>
        <v>OK</v>
      </c>
      <c r="L28" s="144">
        <f>'F2 SAS'!L28+'F2 FHL'!L28+'F2 ETAT-COMMUNAL'!L28</f>
        <v>0</v>
      </c>
      <c r="N28" s="76" t="str">
        <f t="shared" si="0"/>
        <v>OK</v>
      </c>
      <c r="P28" s="75">
        <f t="shared" si="1"/>
        <v>0</v>
      </c>
    </row>
    <row r="29" spans="2:16" ht="15" customHeight="1">
      <c r="B29" s="7"/>
      <c r="C29" s="4" t="str">
        <f>'F2 SAS'!C29</f>
        <v>Aide soignant</v>
      </c>
      <c r="D29" s="144">
        <f>'F2 SAS'!D29+'F2 FHL'!D29+'F2 ETAT-COMMUNAL'!D29</f>
        <v>0</v>
      </c>
      <c r="E29" s="144">
        <f>'F2 SAS'!E29+'F2 FHL'!E29+'F2 ETAT-COMMUNAL'!E29</f>
        <v>0</v>
      </c>
      <c r="F29" s="144">
        <f>'F2 SAS'!F29+'F2 FHL'!F29+'F2 ETAT-COMMUNAL'!F29</f>
        <v>0</v>
      </c>
      <c r="G29" s="144">
        <f>'F2 SAS'!G29+'F2 FHL'!G29+'F2 ETAT-COMMUNAL'!G29</f>
        <v>0</v>
      </c>
      <c r="H29" s="144">
        <f>'F2 SAS'!H29+'F2 FHL'!H29+'F2 ETAT-COMMUNAL'!H29</f>
        <v>0</v>
      </c>
      <c r="I29" s="144">
        <f>'F2 SAS'!I29+'F2 FHL'!I29+'F2 ETAT-COMMUNAL'!I29</f>
        <v>0</v>
      </c>
      <c r="J29" s="32" t="str">
        <f t="shared" si="2"/>
        <v>OK</v>
      </c>
      <c r="L29" s="144">
        <f>'F2 SAS'!L29+'F2 FHL'!L29+'F2 ETAT-COMMUNAL'!L29</f>
        <v>0</v>
      </c>
      <c r="N29" s="76" t="str">
        <f t="shared" si="0"/>
        <v>OK</v>
      </c>
      <c r="P29" s="75">
        <f t="shared" si="1"/>
        <v>0</v>
      </c>
    </row>
    <row r="30" spans="2:16" ht="15" customHeight="1">
      <c r="B30" s="5"/>
      <c r="C30" s="22" t="s">
        <v>12</v>
      </c>
      <c r="D30" s="146"/>
      <c r="E30" s="146"/>
      <c r="F30" s="146"/>
      <c r="G30" s="146"/>
      <c r="H30" s="146"/>
      <c r="I30" s="147"/>
      <c r="J30" s="23"/>
      <c r="L30" s="24"/>
      <c r="N30" s="17"/>
      <c r="P30" s="90"/>
    </row>
    <row r="31" spans="2:16" ht="15" customHeight="1">
      <c r="B31" s="7"/>
      <c r="C31" s="2" t="str">
        <f>'F2 SAS'!C31</f>
        <v>Universitaire psychologue</v>
      </c>
      <c r="D31" s="144">
        <f>'F2 SAS'!D31+'F2 FHL'!D31+'F2 ETAT-COMMUNAL'!D31</f>
        <v>0</v>
      </c>
      <c r="E31" s="144">
        <f>'F2 SAS'!E31+'F2 FHL'!E31+'F2 ETAT-COMMUNAL'!E31</f>
        <v>0</v>
      </c>
      <c r="F31" s="144">
        <f>'F2 SAS'!F31+'F2 FHL'!F31+'F2 ETAT-COMMUNAL'!F31</f>
        <v>0</v>
      </c>
      <c r="G31" s="144">
        <f>'F2 SAS'!G31+'F2 FHL'!G31+'F2 ETAT-COMMUNAL'!G31</f>
        <v>0</v>
      </c>
      <c r="H31" s="144">
        <f>'F2 SAS'!H31+'F2 FHL'!H31+'F2 ETAT-COMMUNAL'!H31</f>
        <v>0</v>
      </c>
      <c r="I31" s="144">
        <f>'F2 SAS'!I31+'F2 FHL'!I31+'F2 ETAT-COMMUNAL'!I31</f>
        <v>0</v>
      </c>
      <c r="J31" s="32" t="str">
        <f t="shared" ref="J31:J36" si="3">IF(D31=0,"OK",IF(AND(D31&gt;0,I31&lt;&gt;"",I31=INT(I31),INT(I31)&gt;=D31),"OK","erreur"))</f>
        <v>OK</v>
      </c>
      <c r="L31" s="144">
        <f>'F2 SAS'!L31+'F2 FHL'!L31+'F2 ETAT-COMMUNAL'!L31</f>
        <v>0</v>
      </c>
      <c r="N31" s="76" t="str">
        <f t="shared" ref="N31:N36" si="4">IF(D31="",IF(L31="","OK","erreur"),IF(L31&lt;&gt;"","OK","erreur"))</f>
        <v>OK</v>
      </c>
      <c r="P31" s="75">
        <f t="shared" ref="P31:P36" si="5">IFERROR(+L31*P$60/L$60,0)</f>
        <v>0</v>
      </c>
    </row>
    <row r="32" spans="2:16" ht="15" customHeight="1">
      <c r="B32" s="7"/>
      <c r="C32" s="2" t="str">
        <f>'F2 SAS'!C32</f>
        <v>Educateur gradué</v>
      </c>
      <c r="D32" s="144">
        <f>'F2 SAS'!D32+'F2 FHL'!D32+'F2 ETAT-COMMUNAL'!D32</f>
        <v>0</v>
      </c>
      <c r="E32" s="144">
        <f>'F2 SAS'!E32+'F2 FHL'!E32+'F2 ETAT-COMMUNAL'!E32</f>
        <v>0</v>
      </c>
      <c r="F32" s="144">
        <f>'F2 SAS'!F32+'F2 FHL'!F32+'F2 ETAT-COMMUNAL'!F32</f>
        <v>0</v>
      </c>
      <c r="G32" s="144">
        <f>'F2 SAS'!G32+'F2 FHL'!G32+'F2 ETAT-COMMUNAL'!G32</f>
        <v>0</v>
      </c>
      <c r="H32" s="144">
        <f>'F2 SAS'!H32+'F2 FHL'!H32+'F2 ETAT-COMMUNAL'!H32</f>
        <v>0</v>
      </c>
      <c r="I32" s="144">
        <f>'F2 SAS'!I32+'F2 FHL'!I32+'F2 ETAT-COMMUNAL'!I32</f>
        <v>0</v>
      </c>
      <c r="J32" s="32" t="str">
        <f t="shared" si="3"/>
        <v>OK</v>
      </c>
      <c r="L32" s="144">
        <f>'F2 SAS'!L32+'F2 FHL'!L32+'F2 ETAT-COMMUNAL'!L32</f>
        <v>0</v>
      </c>
      <c r="N32" s="76" t="str">
        <f t="shared" si="4"/>
        <v>OK</v>
      </c>
      <c r="P32" s="75">
        <f t="shared" si="5"/>
        <v>0</v>
      </c>
    </row>
    <row r="33" spans="2:16" ht="15" customHeight="1">
      <c r="B33" s="7"/>
      <c r="C33" s="2" t="str">
        <f>'F2 SAS'!C33</f>
        <v>Educateur instructeur (bac)</v>
      </c>
      <c r="D33" s="144">
        <f>'F2 SAS'!D33+'F2 FHL'!D33+'F2 ETAT-COMMUNAL'!D33</f>
        <v>0</v>
      </c>
      <c r="E33" s="144">
        <f>'F2 SAS'!E33+'F2 FHL'!E33+'F2 ETAT-COMMUNAL'!E33</f>
        <v>0</v>
      </c>
      <c r="F33" s="144">
        <f>'F2 SAS'!F33+'F2 FHL'!F33+'F2 ETAT-COMMUNAL'!F33</f>
        <v>0</v>
      </c>
      <c r="G33" s="144">
        <f>'F2 SAS'!G33+'F2 FHL'!G33+'F2 ETAT-COMMUNAL'!G33</f>
        <v>0</v>
      </c>
      <c r="H33" s="144">
        <f>'F2 SAS'!H33+'F2 FHL'!H33+'F2 ETAT-COMMUNAL'!H33</f>
        <v>0</v>
      </c>
      <c r="I33" s="144">
        <f>'F2 SAS'!I33+'F2 FHL'!I33+'F2 ETAT-COMMUNAL'!I33</f>
        <v>0</v>
      </c>
      <c r="J33" s="32" t="str">
        <f t="shared" si="3"/>
        <v>OK</v>
      </c>
      <c r="L33" s="144">
        <f>'F2 SAS'!L33+'F2 FHL'!L33+'F2 ETAT-COMMUNAL'!L33</f>
        <v>0</v>
      </c>
      <c r="N33" s="76" t="str">
        <f t="shared" si="4"/>
        <v>OK</v>
      </c>
      <c r="P33" s="75">
        <f t="shared" si="5"/>
        <v>0</v>
      </c>
    </row>
    <row r="34" spans="2:16" ht="15" customHeight="1">
      <c r="B34" s="7"/>
      <c r="C34" s="2" t="str">
        <f>'F2 SAS'!C34</f>
        <v>Educateur diplômé</v>
      </c>
      <c r="D34" s="144">
        <f>'F2 SAS'!D34+'F2 FHL'!D34+'F2 ETAT-COMMUNAL'!D34</f>
        <v>0</v>
      </c>
      <c r="E34" s="144">
        <f>'F2 SAS'!E34+'F2 FHL'!E34+'F2 ETAT-COMMUNAL'!E34</f>
        <v>0</v>
      </c>
      <c r="F34" s="144">
        <f>'F2 SAS'!F34+'F2 FHL'!F34+'F2 ETAT-COMMUNAL'!F34</f>
        <v>0</v>
      </c>
      <c r="G34" s="144">
        <f>'F2 SAS'!G34+'F2 FHL'!G34+'F2 ETAT-COMMUNAL'!G34</f>
        <v>0</v>
      </c>
      <c r="H34" s="144">
        <f>'F2 SAS'!H34+'F2 FHL'!H34+'F2 ETAT-COMMUNAL'!H34</f>
        <v>0</v>
      </c>
      <c r="I34" s="144">
        <f>'F2 SAS'!I34+'F2 FHL'!I34+'F2 ETAT-COMMUNAL'!I34</f>
        <v>0</v>
      </c>
      <c r="J34" s="32" t="str">
        <f t="shared" si="3"/>
        <v>OK</v>
      </c>
      <c r="L34" s="144">
        <f>'F2 SAS'!L34+'F2 FHL'!L34+'F2 ETAT-COMMUNAL'!L34</f>
        <v>0</v>
      </c>
      <c r="N34" s="76" t="str">
        <f t="shared" si="4"/>
        <v>OK</v>
      </c>
      <c r="P34" s="75">
        <f t="shared" si="5"/>
        <v>0</v>
      </c>
    </row>
    <row r="35" spans="2:16" ht="15" customHeight="1">
      <c r="B35" s="7"/>
      <c r="C35" s="2" t="str">
        <f>'F2 SAS'!C35</f>
        <v>Educateur instructeur</v>
      </c>
      <c r="D35" s="144">
        <f>'F2 SAS'!D35+'F2 FHL'!D35+'F2 ETAT-COMMUNAL'!D35</f>
        <v>0</v>
      </c>
      <c r="E35" s="144">
        <f>'F2 SAS'!E35+'F2 FHL'!E35+'F2 ETAT-COMMUNAL'!E35</f>
        <v>0</v>
      </c>
      <c r="F35" s="144">
        <f>'F2 SAS'!F35+'F2 FHL'!F35+'F2 ETAT-COMMUNAL'!F35</f>
        <v>0</v>
      </c>
      <c r="G35" s="144">
        <f>'F2 SAS'!G35+'F2 FHL'!G35+'F2 ETAT-COMMUNAL'!G35</f>
        <v>0</v>
      </c>
      <c r="H35" s="144">
        <f>'F2 SAS'!H35+'F2 FHL'!H35+'F2 ETAT-COMMUNAL'!H35</f>
        <v>0</v>
      </c>
      <c r="I35" s="144">
        <f>'F2 SAS'!I35+'F2 FHL'!I35+'F2 ETAT-COMMUNAL'!I35</f>
        <v>0</v>
      </c>
      <c r="J35" s="32" t="str">
        <f t="shared" si="3"/>
        <v>OK</v>
      </c>
      <c r="L35" s="144">
        <f>'F2 SAS'!L35+'F2 FHL'!L35+'F2 ETAT-COMMUNAL'!L35</f>
        <v>0</v>
      </c>
      <c r="N35" s="76" t="str">
        <f t="shared" si="4"/>
        <v>OK</v>
      </c>
      <c r="P35" s="75">
        <f t="shared" si="5"/>
        <v>0</v>
      </c>
    </row>
    <row r="36" spans="2:16" ht="15" customHeight="1">
      <c r="B36" s="7"/>
      <c r="C36" s="2" t="str">
        <f>'F2 SAS'!C36</f>
        <v>Salarié non diplômé</v>
      </c>
      <c r="D36" s="144">
        <f>'F2 SAS'!D36+'F2 FHL'!D36+'F2 ETAT-COMMUNAL'!D36</f>
        <v>0</v>
      </c>
      <c r="E36" s="144">
        <f>'F2 SAS'!E36+'F2 FHL'!E36+'F2 ETAT-COMMUNAL'!E36</f>
        <v>0</v>
      </c>
      <c r="F36" s="144">
        <f>'F2 SAS'!F36+'F2 FHL'!F36+'F2 ETAT-COMMUNAL'!F36</f>
        <v>0</v>
      </c>
      <c r="G36" s="144">
        <f>'F2 SAS'!G36+'F2 FHL'!G36+'F2 ETAT-COMMUNAL'!G36</f>
        <v>0</v>
      </c>
      <c r="H36" s="144">
        <f>'F2 SAS'!H36+'F2 FHL'!H36+'F2 ETAT-COMMUNAL'!H36</f>
        <v>0</v>
      </c>
      <c r="I36" s="144">
        <f>'F2 SAS'!I36+'F2 FHL'!I36+'F2 ETAT-COMMUNAL'!I36</f>
        <v>0</v>
      </c>
      <c r="J36" s="32" t="str">
        <f t="shared" si="3"/>
        <v>OK</v>
      </c>
      <c r="L36" s="144">
        <f>'F2 SAS'!L36+'F2 FHL'!L36+'F2 ETAT-COMMUNAL'!L36</f>
        <v>0</v>
      </c>
      <c r="N36" s="76" t="str">
        <f t="shared" si="4"/>
        <v>OK</v>
      </c>
      <c r="P36" s="75">
        <f t="shared" si="5"/>
        <v>0</v>
      </c>
    </row>
    <row r="37" spans="2:16" ht="15" customHeight="1">
      <c r="B37" s="5"/>
      <c r="C37" s="22" t="s">
        <v>21</v>
      </c>
      <c r="D37" s="146"/>
      <c r="E37" s="146"/>
      <c r="F37" s="146"/>
      <c r="G37" s="146"/>
      <c r="H37" s="146"/>
      <c r="I37" s="147"/>
      <c r="J37" s="23"/>
      <c r="L37" s="24"/>
      <c r="N37" s="17"/>
      <c r="P37" s="90"/>
    </row>
    <row r="38" spans="2:16" ht="15" customHeight="1">
      <c r="B38" s="9"/>
      <c r="C38" s="4" t="str">
        <f>'F2 SAS'!C38</f>
        <v>Salarié avec CATP ou CAP</v>
      </c>
      <c r="D38" s="144">
        <f>'F2 SAS'!D38+'F2 FHL'!D38+'F2 ETAT-COMMUNAL'!D38</f>
        <v>0</v>
      </c>
      <c r="E38" s="144">
        <f>'F2 SAS'!E38+'F2 FHL'!E38+'F2 ETAT-COMMUNAL'!E38</f>
        <v>0</v>
      </c>
      <c r="F38" s="144">
        <f>'F2 SAS'!F38+'F2 FHL'!F38+'F2 ETAT-COMMUNAL'!F38</f>
        <v>0</v>
      </c>
      <c r="G38" s="144">
        <f>'F2 SAS'!G38+'F2 FHL'!G38+'F2 ETAT-COMMUNAL'!G38</f>
        <v>0</v>
      </c>
      <c r="H38" s="144">
        <f>'F2 SAS'!H38+'F2 FHL'!H38+'F2 ETAT-COMMUNAL'!H38</f>
        <v>0</v>
      </c>
      <c r="I38" s="144">
        <f>'F2 SAS'!I38+'F2 FHL'!I38+'F2 ETAT-COMMUNAL'!I38</f>
        <v>0</v>
      </c>
      <c r="J38" s="32" t="str">
        <f t="shared" ref="J38:J42" si="6">IF(D38=0,"OK",IF(AND(D38&gt;0,I38&lt;&gt;"",I38=INT(I38),INT(I38)&gt;=D38),"OK","erreur"))</f>
        <v>OK</v>
      </c>
      <c r="L38" s="144">
        <f>'F2 SAS'!L38+'F2 FHL'!L38+'F2 ETAT-COMMUNAL'!L38</f>
        <v>0</v>
      </c>
      <c r="N38" s="76" t="str">
        <f>IF(D38="",IF(L38="","OK","erreur"),IF(L38&lt;&gt;"","OK","erreur"))</f>
        <v>OK</v>
      </c>
      <c r="P38" s="75">
        <f>IFERROR(+L38*P$60/L$60,0)</f>
        <v>0</v>
      </c>
    </row>
    <row r="39" spans="2:16" ht="15" customHeight="1">
      <c r="B39" s="9"/>
      <c r="C39" s="4" t="str">
        <f>'F2 SAS'!C39</f>
        <v>Auxiliaire de vie/Auxiliaire économe</v>
      </c>
      <c r="D39" s="144">
        <f>'F2 SAS'!D39+'F2 FHL'!D39+'F2 ETAT-COMMUNAL'!D39</f>
        <v>0</v>
      </c>
      <c r="E39" s="144">
        <f>'F2 SAS'!E39+'F2 FHL'!E39+'F2 ETAT-COMMUNAL'!E39</f>
        <v>0</v>
      </c>
      <c r="F39" s="144">
        <f>'F2 SAS'!F39+'F2 FHL'!F39+'F2 ETAT-COMMUNAL'!F39</f>
        <v>0</v>
      </c>
      <c r="G39" s="144">
        <f>'F2 SAS'!G39+'F2 FHL'!G39+'F2 ETAT-COMMUNAL'!G39</f>
        <v>0</v>
      </c>
      <c r="H39" s="144">
        <f>'F2 SAS'!H39+'F2 FHL'!H39+'F2 ETAT-COMMUNAL'!H39</f>
        <v>0</v>
      </c>
      <c r="I39" s="144">
        <f>'F2 SAS'!I39+'F2 FHL'!I39+'F2 ETAT-COMMUNAL'!I39</f>
        <v>0</v>
      </c>
      <c r="J39" s="32" t="str">
        <f t="shared" si="6"/>
        <v>OK</v>
      </c>
      <c r="L39" s="144">
        <f>'F2 SAS'!L39+'F2 FHL'!L39+'F2 ETAT-COMMUNAL'!L39</f>
        <v>0</v>
      </c>
      <c r="N39" s="76" t="str">
        <f>IF(D39="",IF(L39="","OK","erreur"),IF(L39&lt;&gt;"","OK","erreur"))</f>
        <v>OK</v>
      </c>
      <c r="P39" s="75">
        <f>IFERROR(+L39*P$60/L$60,0)</f>
        <v>0</v>
      </c>
    </row>
    <row r="40" spans="2:16" ht="15" customHeight="1">
      <c r="B40" s="9"/>
      <c r="C40" s="4" t="str">
        <f>'F2 SAS'!C40</f>
        <v>Aide socio-familiale</v>
      </c>
      <c r="D40" s="144">
        <f>'F2 SAS'!D40+'F2 FHL'!D40+'F2 ETAT-COMMUNAL'!D40</f>
        <v>0</v>
      </c>
      <c r="E40" s="144">
        <f>'F2 SAS'!E40+'F2 FHL'!E40+'F2 ETAT-COMMUNAL'!E40</f>
        <v>0</v>
      </c>
      <c r="F40" s="144">
        <f>'F2 SAS'!F40+'F2 FHL'!F40+'F2 ETAT-COMMUNAL'!F40</f>
        <v>0</v>
      </c>
      <c r="G40" s="144">
        <f>'F2 SAS'!G40+'F2 FHL'!G40+'F2 ETAT-COMMUNAL'!G40</f>
        <v>0</v>
      </c>
      <c r="H40" s="144">
        <f>'F2 SAS'!H40+'F2 FHL'!H40+'F2 ETAT-COMMUNAL'!H40</f>
        <v>0</v>
      </c>
      <c r="I40" s="144">
        <f>'F2 SAS'!I40+'F2 FHL'!I40+'F2 ETAT-COMMUNAL'!I40</f>
        <v>0</v>
      </c>
      <c r="J40" s="32" t="str">
        <f t="shared" si="6"/>
        <v>OK</v>
      </c>
      <c r="L40" s="144">
        <f>'F2 SAS'!L40+'F2 FHL'!L40+'F2 ETAT-COMMUNAL'!L40</f>
        <v>0</v>
      </c>
      <c r="N40" s="76" t="str">
        <f>IF(D40="",IF(L40="","OK","erreur"),IF(L40&lt;&gt;"","OK","erreur"))</f>
        <v>OK</v>
      </c>
      <c r="P40" s="75">
        <f>IFERROR(+L40*P$60/L$60,0)</f>
        <v>0</v>
      </c>
    </row>
    <row r="41" spans="2:16" ht="15" customHeight="1">
      <c r="B41" s="9"/>
      <c r="C41" s="4" t="str">
        <f>'F2 SAS'!C41</f>
        <v>Aide socio-familiale en formation</v>
      </c>
      <c r="D41" s="144">
        <f>'F2 SAS'!D41+'F2 FHL'!D41+'F2 ETAT-COMMUNAL'!D41</f>
        <v>0</v>
      </c>
      <c r="E41" s="144">
        <f>'F2 SAS'!E41+'F2 FHL'!E41+'F2 ETAT-COMMUNAL'!E41</f>
        <v>0</v>
      </c>
      <c r="F41" s="144">
        <f>'F2 SAS'!F41+'F2 FHL'!F41+'F2 ETAT-COMMUNAL'!F41</f>
        <v>0</v>
      </c>
      <c r="G41" s="144">
        <f>'F2 SAS'!G41+'F2 FHL'!G41+'F2 ETAT-COMMUNAL'!G41</f>
        <v>0</v>
      </c>
      <c r="H41" s="144">
        <f>'F2 SAS'!H41+'F2 FHL'!H41+'F2 ETAT-COMMUNAL'!H41</f>
        <v>0</v>
      </c>
      <c r="I41" s="144">
        <f>'F2 SAS'!I41+'F2 FHL'!I41+'F2 ETAT-COMMUNAL'!I41</f>
        <v>0</v>
      </c>
      <c r="J41" s="32" t="str">
        <f t="shared" si="6"/>
        <v>OK</v>
      </c>
      <c r="L41" s="144">
        <f>'F2 SAS'!L41+'F2 FHL'!L41+'F2 ETAT-COMMUNAL'!L41</f>
        <v>0</v>
      </c>
      <c r="N41" s="76" t="str">
        <f>IF(D41="",IF(L41="","OK","erreur"),IF(L41&lt;&gt;"","OK","erreur"))</f>
        <v>OK</v>
      </c>
      <c r="P41" s="75">
        <f>IFERROR(+L41*P$60/L$60,0)</f>
        <v>0</v>
      </c>
    </row>
    <row r="42" spans="2:16" ht="15" customHeight="1">
      <c r="B42" s="9"/>
      <c r="C42" s="4" t="str">
        <f>'F2 SAS'!C42</f>
        <v>Salarié non diplômé</v>
      </c>
      <c r="D42" s="144">
        <f>'F2 SAS'!D42+'F2 FHL'!D42+'F2 ETAT-COMMUNAL'!D42</f>
        <v>0</v>
      </c>
      <c r="E42" s="144">
        <f>'F2 SAS'!E42+'F2 FHL'!E42+'F2 ETAT-COMMUNAL'!E42</f>
        <v>0</v>
      </c>
      <c r="F42" s="144">
        <f>'F2 SAS'!F42+'F2 FHL'!F42+'F2 ETAT-COMMUNAL'!F42</f>
        <v>0</v>
      </c>
      <c r="G42" s="144">
        <f>'F2 SAS'!G42+'F2 FHL'!G42+'F2 ETAT-COMMUNAL'!G42</f>
        <v>0</v>
      </c>
      <c r="H42" s="144">
        <f>'F2 SAS'!H42+'F2 FHL'!H42+'F2 ETAT-COMMUNAL'!H42</f>
        <v>0</v>
      </c>
      <c r="I42" s="144">
        <f>'F2 SAS'!I42+'F2 FHL'!I42+'F2 ETAT-COMMUNAL'!I42</f>
        <v>0</v>
      </c>
      <c r="J42" s="32" t="str">
        <f t="shared" si="6"/>
        <v>OK</v>
      </c>
      <c r="L42" s="144">
        <f>'F2 SAS'!L42+'F2 FHL'!L42+'F2 ETAT-COMMUNAL'!L42</f>
        <v>0</v>
      </c>
      <c r="N42" s="76" t="str">
        <f>IF(D42="",IF(L42="","OK","erreur"),IF(L42&lt;&gt;"","OK","erreur"))</f>
        <v>OK</v>
      </c>
      <c r="P42" s="75">
        <f>IFERROR(+L42*P$60/L$60,0)</f>
        <v>0</v>
      </c>
    </row>
    <row r="43" spans="2:16" ht="15" customHeight="1">
      <c r="B43" s="5" t="s">
        <v>18</v>
      </c>
      <c r="C43" s="6"/>
      <c r="D43" s="146"/>
      <c r="E43" s="146"/>
      <c r="F43" s="146"/>
      <c r="G43" s="146"/>
      <c r="H43" s="146"/>
      <c r="I43" s="147"/>
      <c r="J43" s="23"/>
      <c r="L43" s="90"/>
      <c r="N43" s="17"/>
      <c r="P43" s="90"/>
    </row>
    <row r="44" spans="2:16" ht="15" customHeight="1">
      <c r="B44" s="7"/>
      <c r="C44" s="2" t="str">
        <f>'F2 SAS'!C44</f>
        <v>Universitaire</v>
      </c>
      <c r="D44" s="144">
        <f>'F2 SAS'!D44+'F2 FHL'!D44+'F2 ETAT-COMMUNAL'!D44</f>
        <v>0</v>
      </c>
      <c r="E44" s="144">
        <f>'F2 SAS'!E44+'F2 FHL'!E44+'F2 ETAT-COMMUNAL'!E44</f>
        <v>0</v>
      </c>
      <c r="F44" s="144">
        <f>'F2 SAS'!F44+'F2 FHL'!F44+'F2 ETAT-COMMUNAL'!F44</f>
        <v>0</v>
      </c>
      <c r="G44" s="144">
        <f>'F2 SAS'!G44+'F2 FHL'!G44+'F2 ETAT-COMMUNAL'!G44</f>
        <v>0</v>
      </c>
      <c r="H44" s="144">
        <f>'F2 SAS'!H44+'F2 FHL'!H44+'F2 ETAT-COMMUNAL'!H44</f>
        <v>0</v>
      </c>
      <c r="I44" s="144">
        <f>'F2 SAS'!I44+'F2 FHL'!I44+'F2 ETAT-COMMUNAL'!I44</f>
        <v>0</v>
      </c>
      <c r="J44" s="32" t="str">
        <f t="shared" ref="J44:J51" si="7">IF(D44=0,"OK",IF(AND(D44&gt;0,I44&lt;&gt;"",I44=INT(I44),INT(I44)&gt;=D44),"OK","erreur"))</f>
        <v>OK</v>
      </c>
      <c r="L44" s="144">
        <f>'F2 SAS'!L44+'F2 FHL'!L44+'F2 ETAT-COMMUNAL'!L44</f>
        <v>0</v>
      </c>
      <c r="N44" s="76" t="str">
        <f t="shared" ref="N44:N51" si="8">IF(D44="",IF(L44="","OK","erreur"),IF(L44&lt;&gt;"","OK","erreur"))</f>
        <v>OK</v>
      </c>
      <c r="P44" s="75">
        <f t="shared" ref="P44:P51" si="9">IFERROR(+L44*P$60/L$60,0)</f>
        <v>0</v>
      </c>
    </row>
    <row r="45" spans="2:16" ht="15" customHeight="1">
      <c r="B45" s="7"/>
      <c r="C45" s="2" t="str">
        <f>'F2 SAS'!C45</f>
        <v>Bachelor</v>
      </c>
      <c r="D45" s="144">
        <f>'F2 SAS'!D45+'F2 FHL'!D45+'F2 ETAT-COMMUNAL'!D45</f>
        <v>0</v>
      </c>
      <c r="E45" s="144">
        <f>'F2 SAS'!E45+'F2 FHL'!E45+'F2 ETAT-COMMUNAL'!E45</f>
        <v>0</v>
      </c>
      <c r="F45" s="144">
        <f>'F2 SAS'!F45+'F2 FHL'!F45+'F2 ETAT-COMMUNAL'!F45</f>
        <v>0</v>
      </c>
      <c r="G45" s="144">
        <f>'F2 SAS'!G45+'F2 FHL'!G45+'F2 ETAT-COMMUNAL'!G45</f>
        <v>0</v>
      </c>
      <c r="H45" s="144">
        <f>'F2 SAS'!H45+'F2 FHL'!H45+'F2 ETAT-COMMUNAL'!H45</f>
        <v>0</v>
      </c>
      <c r="I45" s="144">
        <f>'F2 SAS'!I45+'F2 FHL'!I45+'F2 ETAT-COMMUNAL'!I45</f>
        <v>0</v>
      </c>
      <c r="J45" s="32" t="str">
        <f t="shared" si="7"/>
        <v>OK</v>
      </c>
      <c r="L45" s="144">
        <f>'F2 SAS'!L45+'F2 FHL'!L45+'F2 ETAT-COMMUNAL'!L45</f>
        <v>0</v>
      </c>
      <c r="N45" s="76" t="str">
        <f t="shared" si="8"/>
        <v>OK</v>
      </c>
      <c r="P45" s="75">
        <f t="shared" si="9"/>
        <v>0</v>
      </c>
    </row>
    <row r="46" spans="2:16" ht="15" customHeight="1">
      <c r="B46" s="7"/>
      <c r="C46" s="2" t="str">
        <f>'F2 SAS'!C46</f>
        <v>BTS</v>
      </c>
      <c r="D46" s="144">
        <f>'F2 SAS'!D46+'F2 FHL'!D46+'F2 ETAT-COMMUNAL'!D46</f>
        <v>0</v>
      </c>
      <c r="E46" s="144">
        <f>'F2 SAS'!E46+'F2 FHL'!E46+'F2 ETAT-COMMUNAL'!E46</f>
        <v>0</v>
      </c>
      <c r="F46" s="144">
        <f>'F2 SAS'!F46+'F2 FHL'!F46+'F2 ETAT-COMMUNAL'!F46</f>
        <v>0</v>
      </c>
      <c r="G46" s="144">
        <f>'F2 SAS'!G46+'F2 FHL'!G46+'F2 ETAT-COMMUNAL'!G46</f>
        <v>0</v>
      </c>
      <c r="H46" s="144">
        <f>'F2 SAS'!H46+'F2 FHL'!H46+'F2 ETAT-COMMUNAL'!H46</f>
        <v>0</v>
      </c>
      <c r="I46" s="144">
        <f>'F2 SAS'!I46+'F2 FHL'!I46+'F2 ETAT-COMMUNAL'!I46</f>
        <v>0</v>
      </c>
      <c r="J46" s="32" t="str">
        <f t="shared" si="7"/>
        <v>OK</v>
      </c>
      <c r="L46" s="144">
        <f>'F2 SAS'!L46+'F2 FHL'!L46+'F2 ETAT-COMMUNAL'!L46</f>
        <v>0</v>
      </c>
      <c r="N46" s="76" t="str">
        <f t="shared" si="8"/>
        <v>OK</v>
      </c>
      <c r="P46" s="75">
        <f t="shared" si="9"/>
        <v>0</v>
      </c>
    </row>
    <row r="47" spans="2:16" ht="15" customHeight="1">
      <c r="B47" s="7"/>
      <c r="C47" s="2" t="str">
        <f>'F2 SAS'!C47</f>
        <v>Bac</v>
      </c>
      <c r="D47" s="144">
        <f>'F2 SAS'!D47+'F2 FHL'!D47+'F2 ETAT-COMMUNAL'!D47</f>
        <v>0</v>
      </c>
      <c r="E47" s="144">
        <f>'F2 SAS'!E47+'F2 FHL'!E47+'F2 ETAT-COMMUNAL'!E47</f>
        <v>0</v>
      </c>
      <c r="F47" s="144">
        <f>'F2 SAS'!F47+'F2 FHL'!F47+'F2 ETAT-COMMUNAL'!F47</f>
        <v>0</v>
      </c>
      <c r="G47" s="144">
        <f>'F2 SAS'!G47+'F2 FHL'!G47+'F2 ETAT-COMMUNAL'!G47</f>
        <v>0</v>
      </c>
      <c r="H47" s="144">
        <f>'F2 SAS'!H47+'F2 FHL'!H47+'F2 ETAT-COMMUNAL'!H47</f>
        <v>0</v>
      </c>
      <c r="I47" s="144">
        <f>'F2 SAS'!I47+'F2 FHL'!I47+'F2 ETAT-COMMUNAL'!I47</f>
        <v>0</v>
      </c>
      <c r="J47" s="32" t="str">
        <f t="shared" si="7"/>
        <v>OK</v>
      </c>
      <c r="L47" s="144">
        <f>'F2 SAS'!L47+'F2 FHL'!L47+'F2 ETAT-COMMUNAL'!L47</f>
        <v>0</v>
      </c>
      <c r="N47" s="76" t="str">
        <f t="shared" si="8"/>
        <v>OK</v>
      </c>
      <c r="P47" s="75">
        <f t="shared" si="9"/>
        <v>0</v>
      </c>
    </row>
    <row r="48" spans="2:16" ht="15" customHeight="1">
      <c r="B48" s="7"/>
      <c r="C48" s="2" t="str">
        <f>'F2 SAS'!C48</f>
        <v>Salarié avec 3ième sec. ou ens. moyen</v>
      </c>
      <c r="D48" s="144">
        <f>'F2 SAS'!D48+'F2 FHL'!D48+'F2 ETAT-COMMUNAL'!D48</f>
        <v>0</v>
      </c>
      <c r="E48" s="144">
        <f>'F2 SAS'!E48+'F2 FHL'!E48+'F2 ETAT-COMMUNAL'!E48</f>
        <v>0</v>
      </c>
      <c r="F48" s="144">
        <f>'F2 SAS'!F48+'F2 FHL'!F48+'F2 ETAT-COMMUNAL'!F48</f>
        <v>0</v>
      </c>
      <c r="G48" s="144">
        <f>'F2 SAS'!G48+'F2 FHL'!G48+'F2 ETAT-COMMUNAL'!G48</f>
        <v>0</v>
      </c>
      <c r="H48" s="144">
        <f>'F2 SAS'!H48+'F2 FHL'!H48+'F2 ETAT-COMMUNAL'!H48</f>
        <v>0</v>
      </c>
      <c r="I48" s="144">
        <f>'F2 SAS'!I48+'F2 FHL'!I48+'F2 ETAT-COMMUNAL'!I48</f>
        <v>0</v>
      </c>
      <c r="J48" s="32" t="str">
        <f t="shared" si="7"/>
        <v>OK</v>
      </c>
      <c r="L48" s="144">
        <f>'F2 SAS'!L48+'F2 FHL'!L48+'F2 ETAT-COMMUNAL'!L48</f>
        <v>0</v>
      </c>
      <c r="N48" s="76" t="str">
        <f t="shared" si="8"/>
        <v>OK</v>
      </c>
      <c r="P48" s="75">
        <f t="shared" si="9"/>
        <v>0</v>
      </c>
    </row>
    <row r="49" spans="2:16" ht="15" customHeight="1">
      <c r="B49" s="7"/>
      <c r="C49" s="2" t="str">
        <f>'F2 SAS'!C49</f>
        <v>Salarié avec 5ième sec. ou 9ième moyen</v>
      </c>
      <c r="D49" s="144">
        <f>'F2 SAS'!D49+'F2 FHL'!D49+'F2 ETAT-COMMUNAL'!D49</f>
        <v>0</v>
      </c>
      <c r="E49" s="144">
        <f>'F2 SAS'!E49+'F2 FHL'!E49+'F2 ETAT-COMMUNAL'!E49</f>
        <v>0</v>
      </c>
      <c r="F49" s="144">
        <f>'F2 SAS'!F49+'F2 FHL'!F49+'F2 ETAT-COMMUNAL'!F49</f>
        <v>0</v>
      </c>
      <c r="G49" s="144">
        <f>'F2 SAS'!G49+'F2 FHL'!G49+'F2 ETAT-COMMUNAL'!G49</f>
        <v>0</v>
      </c>
      <c r="H49" s="144">
        <f>'F2 SAS'!H49+'F2 FHL'!H49+'F2 ETAT-COMMUNAL'!H49</f>
        <v>0</v>
      </c>
      <c r="I49" s="144">
        <f>'F2 SAS'!I49+'F2 FHL'!I49+'F2 ETAT-COMMUNAL'!I49</f>
        <v>0</v>
      </c>
      <c r="J49" s="32" t="str">
        <f t="shared" si="7"/>
        <v>OK</v>
      </c>
      <c r="L49" s="144">
        <f>'F2 SAS'!L49+'F2 FHL'!L49+'F2 ETAT-COMMUNAL'!L49</f>
        <v>0</v>
      </c>
      <c r="N49" s="76" t="str">
        <f t="shared" si="8"/>
        <v>OK</v>
      </c>
      <c r="P49" s="75">
        <f t="shared" si="9"/>
        <v>0</v>
      </c>
    </row>
    <row r="50" spans="2:16" ht="15" customHeight="1">
      <c r="B50" s="7"/>
      <c r="C50" s="2" t="str">
        <f>'F2 SAS'!C50</f>
        <v>Salarié sans 5ième sec. ou 9ième moyen</v>
      </c>
      <c r="D50" s="144">
        <f>'F2 SAS'!D50+'F2 FHL'!D50+'F2 ETAT-COMMUNAL'!D50</f>
        <v>0</v>
      </c>
      <c r="E50" s="144">
        <f>'F2 SAS'!E50+'F2 FHL'!E50+'F2 ETAT-COMMUNAL'!E50</f>
        <v>0</v>
      </c>
      <c r="F50" s="144">
        <f>'F2 SAS'!F50+'F2 FHL'!F50+'F2 ETAT-COMMUNAL'!F50</f>
        <v>0</v>
      </c>
      <c r="G50" s="144">
        <f>'F2 SAS'!G50+'F2 FHL'!G50+'F2 ETAT-COMMUNAL'!G50</f>
        <v>0</v>
      </c>
      <c r="H50" s="144">
        <f>'F2 SAS'!H50+'F2 FHL'!H50+'F2 ETAT-COMMUNAL'!H50</f>
        <v>0</v>
      </c>
      <c r="I50" s="144">
        <f>'F2 SAS'!I50+'F2 FHL'!I50+'F2 ETAT-COMMUNAL'!I50</f>
        <v>0</v>
      </c>
      <c r="J50" s="32" t="str">
        <f t="shared" si="7"/>
        <v>OK</v>
      </c>
      <c r="L50" s="144">
        <f>'F2 SAS'!L50+'F2 FHL'!L50+'F2 ETAT-COMMUNAL'!L50</f>
        <v>0</v>
      </c>
      <c r="N50" s="76" t="str">
        <f t="shared" si="8"/>
        <v>OK</v>
      </c>
      <c r="P50" s="75">
        <f t="shared" si="9"/>
        <v>0</v>
      </c>
    </row>
    <row r="51" spans="2:16" ht="15" customHeight="1">
      <c r="B51" s="7"/>
      <c r="C51" s="2" t="str">
        <f>'F2 SAS'!C51</f>
        <v>Salarié non diplômé</v>
      </c>
      <c r="D51" s="144">
        <f>'F2 SAS'!D51+'F2 FHL'!D51+'F2 ETAT-COMMUNAL'!D51</f>
        <v>0</v>
      </c>
      <c r="E51" s="144">
        <f>'F2 SAS'!E51+'F2 FHL'!E51+'F2 ETAT-COMMUNAL'!E51</f>
        <v>0</v>
      </c>
      <c r="F51" s="144">
        <f>'F2 SAS'!F51+'F2 FHL'!F51+'F2 ETAT-COMMUNAL'!F51</f>
        <v>0</v>
      </c>
      <c r="G51" s="144">
        <f>'F2 SAS'!G51+'F2 FHL'!G51+'F2 ETAT-COMMUNAL'!G51</f>
        <v>0</v>
      </c>
      <c r="H51" s="144">
        <f>'F2 SAS'!H51+'F2 FHL'!H51+'F2 ETAT-COMMUNAL'!H51</f>
        <v>0</v>
      </c>
      <c r="I51" s="144">
        <f>'F2 SAS'!I51+'F2 FHL'!I51+'F2 ETAT-COMMUNAL'!I51</f>
        <v>0</v>
      </c>
      <c r="J51" s="32" t="str">
        <f t="shared" si="7"/>
        <v>OK</v>
      </c>
      <c r="L51" s="144">
        <f>'F2 SAS'!L51+'F2 FHL'!L51+'F2 ETAT-COMMUNAL'!L51</f>
        <v>0</v>
      </c>
      <c r="N51" s="76" t="str">
        <f t="shared" si="8"/>
        <v>OK</v>
      </c>
      <c r="P51" s="75">
        <f t="shared" si="9"/>
        <v>0</v>
      </c>
    </row>
    <row r="52" spans="2:16" ht="15" customHeight="1">
      <c r="B52" s="5" t="s">
        <v>34</v>
      </c>
      <c r="C52" s="6"/>
      <c r="D52" s="146"/>
      <c r="E52" s="146"/>
      <c r="F52" s="146"/>
      <c r="G52" s="146"/>
      <c r="H52" s="146"/>
      <c r="I52" s="147"/>
      <c r="J52" s="23"/>
      <c r="L52" s="24"/>
      <c r="N52" s="17"/>
      <c r="P52" s="90"/>
    </row>
    <row r="53" spans="2:16" ht="15" customHeight="1">
      <c r="B53" s="9"/>
      <c r="C53" s="4" t="str">
        <f>'F2 SAS'!C53</f>
        <v>Salarié avec CATP ou CAP</v>
      </c>
      <c r="D53" s="144">
        <f>'F2 SAS'!D53+'F2 FHL'!D53+'F2 ETAT-COMMUNAL'!D53</f>
        <v>0</v>
      </c>
      <c r="E53" s="144">
        <f>'F2 SAS'!E53+'F2 FHL'!E53+'F2 ETAT-COMMUNAL'!E53</f>
        <v>0</v>
      </c>
      <c r="F53" s="144">
        <f>'F2 SAS'!F53+'F2 FHL'!F53+'F2 ETAT-COMMUNAL'!F53</f>
        <v>0</v>
      </c>
      <c r="G53" s="144">
        <f>'F2 SAS'!G53+'F2 FHL'!G53+'F2 ETAT-COMMUNAL'!G53</f>
        <v>0</v>
      </c>
      <c r="H53" s="144">
        <f>'F2 SAS'!H53+'F2 FHL'!H53+'F2 ETAT-COMMUNAL'!H53</f>
        <v>0</v>
      </c>
      <c r="I53" s="144">
        <f>'F2 SAS'!I53+'F2 FHL'!I53+'F2 ETAT-COMMUNAL'!I53</f>
        <v>0</v>
      </c>
      <c r="J53" s="32" t="str">
        <f t="shared" ref="J53:J58" si="10">IF(D53=0,"OK",IF(AND(D53&gt;0,I53&lt;&gt;"",I53=INT(I53),INT(I53)&gt;=D53),"OK","erreur"))</f>
        <v>OK</v>
      </c>
      <c r="L53" s="144">
        <f>'F2 SAS'!L53+'F2 FHL'!L53+'F2 ETAT-COMMUNAL'!L53</f>
        <v>0</v>
      </c>
      <c r="N53" s="76" t="str">
        <f t="shared" ref="N53:N58" si="11">IF(D53="",IF(L53="","OK","erreur"),IF(L53&lt;&gt;"","OK","erreur"))</f>
        <v>OK</v>
      </c>
      <c r="P53" s="75">
        <f t="shared" ref="P53:P58" si="12">IFERROR(+L53*P$60/L$60,0)</f>
        <v>0</v>
      </c>
    </row>
    <row r="54" spans="2:16" ht="15" customHeight="1">
      <c r="B54" s="9"/>
      <c r="C54" s="4" t="str">
        <f>'F2 SAS'!C54</f>
        <v>Salarié sans CATP</v>
      </c>
      <c r="D54" s="144">
        <f>'F2 SAS'!D54+'F2 FHL'!D54+'F2 ETAT-COMMUNAL'!D54</f>
        <v>0</v>
      </c>
      <c r="E54" s="144">
        <f>'F2 SAS'!E54+'F2 FHL'!E54+'F2 ETAT-COMMUNAL'!E54</f>
        <v>0</v>
      </c>
      <c r="F54" s="144">
        <f>'F2 SAS'!F54+'F2 FHL'!F54+'F2 ETAT-COMMUNAL'!F54</f>
        <v>0</v>
      </c>
      <c r="G54" s="144">
        <f>'F2 SAS'!G54+'F2 FHL'!G54+'F2 ETAT-COMMUNAL'!G54</f>
        <v>0</v>
      </c>
      <c r="H54" s="144">
        <f>'F2 SAS'!H54+'F2 FHL'!H54+'F2 ETAT-COMMUNAL'!H54</f>
        <v>0</v>
      </c>
      <c r="I54" s="144">
        <f>'F2 SAS'!I54+'F2 FHL'!I54+'F2 ETAT-COMMUNAL'!I54</f>
        <v>0</v>
      </c>
      <c r="J54" s="32" t="str">
        <f t="shared" si="10"/>
        <v>OK</v>
      </c>
      <c r="L54" s="144">
        <f>'F2 SAS'!L54+'F2 FHL'!L54+'F2 ETAT-COMMUNAL'!L54</f>
        <v>0</v>
      </c>
      <c r="N54" s="76" t="str">
        <f t="shared" si="11"/>
        <v>OK</v>
      </c>
      <c r="P54" s="75">
        <f t="shared" si="12"/>
        <v>0</v>
      </c>
    </row>
    <row r="55" spans="2:16" ht="15" customHeight="1">
      <c r="B55" s="9"/>
      <c r="C55" s="4" t="str">
        <f>'F2 SAS'!C55</f>
        <v>Salarié non diplômé - Nettoyage</v>
      </c>
      <c r="D55" s="144">
        <f>'F2 SAS'!D55+'F2 FHL'!D55+'F2 ETAT-COMMUNAL'!D55</f>
        <v>0</v>
      </c>
      <c r="E55" s="144">
        <f>'F2 SAS'!E55+'F2 FHL'!E55+'F2 ETAT-COMMUNAL'!E55</f>
        <v>0</v>
      </c>
      <c r="F55" s="144">
        <f>'F2 SAS'!F55+'F2 FHL'!F55+'F2 ETAT-COMMUNAL'!F55</f>
        <v>0</v>
      </c>
      <c r="G55" s="144">
        <f>'F2 SAS'!G55+'F2 FHL'!G55+'F2 ETAT-COMMUNAL'!G55</f>
        <v>0</v>
      </c>
      <c r="H55" s="144">
        <f>'F2 SAS'!H55+'F2 FHL'!H55+'F2 ETAT-COMMUNAL'!H55</f>
        <v>0</v>
      </c>
      <c r="I55" s="144">
        <f>'F2 SAS'!I55+'F2 FHL'!I55+'F2 ETAT-COMMUNAL'!I55</f>
        <v>0</v>
      </c>
      <c r="J55" s="32" t="str">
        <f t="shared" si="10"/>
        <v>OK</v>
      </c>
      <c r="L55" s="144">
        <f>'F2 SAS'!L55+'F2 FHL'!L55+'F2 ETAT-COMMUNAL'!L55</f>
        <v>0</v>
      </c>
      <c r="N55" s="76" t="str">
        <f t="shared" si="11"/>
        <v>OK</v>
      </c>
      <c r="P55" s="75">
        <f t="shared" si="12"/>
        <v>0</v>
      </c>
    </row>
    <row r="56" spans="2:16" ht="15" customHeight="1">
      <c r="B56" s="9"/>
      <c r="C56" s="4" t="str">
        <f>'F2 SAS'!C56</f>
        <v>Salarié non diplômé - Aide cuisinière</v>
      </c>
      <c r="D56" s="144">
        <f>'F2 SAS'!D56+'F2 FHL'!D56+'F2 ETAT-COMMUNAL'!D56</f>
        <v>0</v>
      </c>
      <c r="E56" s="144">
        <f>'F2 SAS'!E56+'F2 FHL'!E56+'F2 ETAT-COMMUNAL'!E56</f>
        <v>0</v>
      </c>
      <c r="F56" s="144">
        <f>'F2 SAS'!F56+'F2 FHL'!F56+'F2 ETAT-COMMUNAL'!F56</f>
        <v>0</v>
      </c>
      <c r="G56" s="144">
        <f>'F2 SAS'!G56+'F2 FHL'!G56+'F2 ETAT-COMMUNAL'!G56</f>
        <v>0</v>
      </c>
      <c r="H56" s="144">
        <f>'F2 SAS'!H56+'F2 FHL'!H56+'F2 ETAT-COMMUNAL'!H56</f>
        <v>0</v>
      </c>
      <c r="I56" s="144">
        <f>'F2 SAS'!I56+'F2 FHL'!I56+'F2 ETAT-COMMUNAL'!I56</f>
        <v>0</v>
      </c>
      <c r="J56" s="32" t="str">
        <f t="shared" si="10"/>
        <v>OK</v>
      </c>
      <c r="L56" s="144">
        <f>'F2 SAS'!L56+'F2 FHL'!L56+'F2 ETAT-COMMUNAL'!L56</f>
        <v>0</v>
      </c>
      <c r="N56" s="76" t="str">
        <f t="shared" si="11"/>
        <v>OK</v>
      </c>
      <c r="P56" s="75">
        <f t="shared" si="12"/>
        <v>0</v>
      </c>
    </row>
    <row r="57" spans="2:16" ht="15" customHeight="1">
      <c r="B57" s="9"/>
      <c r="C57" s="4" t="str">
        <f>'F2 SAS'!C57</f>
        <v>Salarié non diplômé - Lingère</v>
      </c>
      <c r="D57" s="144">
        <f>'F2 SAS'!D57+'F2 FHL'!D57+'F2 ETAT-COMMUNAL'!D57</f>
        <v>0</v>
      </c>
      <c r="E57" s="144">
        <f>'F2 SAS'!E57+'F2 FHL'!E57+'F2 ETAT-COMMUNAL'!E57</f>
        <v>0</v>
      </c>
      <c r="F57" s="144">
        <f>'F2 SAS'!F57+'F2 FHL'!F57+'F2 ETAT-COMMUNAL'!F57</f>
        <v>0</v>
      </c>
      <c r="G57" s="144">
        <f>'F2 SAS'!G57+'F2 FHL'!G57+'F2 ETAT-COMMUNAL'!G57</f>
        <v>0</v>
      </c>
      <c r="H57" s="144">
        <f>'F2 SAS'!H57+'F2 FHL'!H57+'F2 ETAT-COMMUNAL'!H57</f>
        <v>0</v>
      </c>
      <c r="I57" s="144">
        <f>'F2 SAS'!I57+'F2 FHL'!I57+'F2 ETAT-COMMUNAL'!I57</f>
        <v>0</v>
      </c>
      <c r="J57" s="32" t="str">
        <f t="shared" si="10"/>
        <v>OK</v>
      </c>
      <c r="L57" s="144">
        <f>'F2 SAS'!L57+'F2 FHL'!L57+'F2 ETAT-COMMUNAL'!L57</f>
        <v>0</v>
      </c>
      <c r="N57" s="76" t="str">
        <f t="shared" si="11"/>
        <v>OK</v>
      </c>
      <c r="P57" s="75">
        <f t="shared" si="12"/>
        <v>0</v>
      </c>
    </row>
    <row r="58" spans="2:16" ht="15" customHeight="1">
      <c r="B58" s="12"/>
      <c r="C58" s="26" t="str">
        <f>'F2 SAS'!C58</f>
        <v>Salarié non diplômé - Chauffeur</v>
      </c>
      <c r="D58" s="144">
        <f>'F2 SAS'!D58+'F2 FHL'!D58+'F2 ETAT-COMMUNAL'!D58</f>
        <v>0</v>
      </c>
      <c r="E58" s="144">
        <f>'F2 SAS'!E58+'F2 FHL'!E58+'F2 ETAT-COMMUNAL'!E58</f>
        <v>0</v>
      </c>
      <c r="F58" s="144">
        <f>'F2 SAS'!F58+'F2 FHL'!F58+'F2 ETAT-COMMUNAL'!F58</f>
        <v>0</v>
      </c>
      <c r="G58" s="144">
        <f>'F2 SAS'!G58+'F2 FHL'!G58+'F2 ETAT-COMMUNAL'!G58</f>
        <v>0</v>
      </c>
      <c r="H58" s="144">
        <f>'F2 SAS'!H58+'F2 FHL'!H58+'F2 ETAT-COMMUNAL'!H58</f>
        <v>0</v>
      </c>
      <c r="I58" s="144">
        <f>'F2 SAS'!I58+'F2 FHL'!I58+'F2 ETAT-COMMUNAL'!I58</f>
        <v>0</v>
      </c>
      <c r="J58" s="32" t="str">
        <f t="shared" si="10"/>
        <v>OK</v>
      </c>
      <c r="L58" s="144">
        <f>'F2 SAS'!L58+'F2 FHL'!L58+'F2 ETAT-COMMUNAL'!L58</f>
        <v>0</v>
      </c>
      <c r="N58" s="76" t="str">
        <f t="shared" si="11"/>
        <v>OK</v>
      </c>
      <c r="P58" s="75">
        <f t="shared" si="12"/>
        <v>0</v>
      </c>
    </row>
    <row r="59" spans="2:16" ht="15" customHeight="1">
      <c r="D59" s="100"/>
      <c r="E59" s="100"/>
      <c r="F59" s="100"/>
      <c r="G59" s="100"/>
      <c r="H59" s="100"/>
      <c r="I59" s="27"/>
      <c r="L59" s="27"/>
      <c r="N59" s="18"/>
      <c r="P59" s="27"/>
    </row>
    <row r="60" spans="2:16" ht="15" customHeight="1">
      <c r="B60" s="8" t="s">
        <v>24</v>
      </c>
      <c r="C60" s="28"/>
      <c r="D60" s="91">
        <f t="shared" ref="D60:I60" si="13">SUM(D17:D58)</f>
        <v>0</v>
      </c>
      <c r="E60" s="91">
        <f t="shared" si="13"/>
        <v>0</v>
      </c>
      <c r="F60" s="91">
        <f t="shared" si="13"/>
        <v>0</v>
      </c>
      <c r="G60" s="91">
        <f t="shared" si="13"/>
        <v>0</v>
      </c>
      <c r="H60" s="91">
        <f t="shared" si="13"/>
        <v>0</v>
      </c>
      <c r="I60" s="91">
        <f t="shared" si="13"/>
        <v>0</v>
      </c>
      <c r="J60" s="32" t="str">
        <f>IF(D60=0,"OK",IF(AND(D60&gt;0,I60&lt;&gt;"",I60=INT(I60),INT(I60)&gt;=D60),"OK","erreur"))</f>
        <v>OK</v>
      </c>
      <c r="L60" s="91">
        <f>SUM(L17:L58)</f>
        <v>0</v>
      </c>
      <c r="N60" s="76" t="str">
        <f>IF(D60="",IF(L60="","OK","erreur"),IF(L60&lt;&gt;"","OK","erreur"))</f>
        <v>OK</v>
      </c>
      <c r="P60" s="91">
        <f>+D70</f>
        <v>0</v>
      </c>
    </row>
    <row r="61" spans="2:16" ht="15" customHeight="1">
      <c r="B61" s="29"/>
      <c r="D61" s="31"/>
      <c r="E61" s="99"/>
      <c r="F61" s="99"/>
      <c r="G61" s="99"/>
      <c r="H61" s="99"/>
      <c r="L61" s="30"/>
    </row>
    <row r="62" spans="2:16" ht="15" customHeight="1">
      <c r="B62" s="86" t="s">
        <v>63</v>
      </c>
      <c r="C62" s="83"/>
      <c r="D62" s="84">
        <f>'F2 SAS'!D62+'F2 FHL'!D62+'F2 ETAT-COMMUNAL'!D62</f>
        <v>0</v>
      </c>
    </row>
    <row r="63" spans="2:16" ht="15" customHeight="1" thickBot="1">
      <c r="B63" s="3"/>
      <c r="C63" s="3"/>
      <c r="D63" s="3"/>
    </row>
    <row r="64" spans="2:16" ht="15" customHeight="1">
      <c r="B64" s="201" t="s">
        <v>70</v>
      </c>
      <c r="C64" s="202"/>
      <c r="D64" s="219">
        <f>'F2 SAS'!D64+'F2 FHL'!D64+'F2 ETAT-COMMUNAL'!D64</f>
        <v>0</v>
      </c>
    </row>
    <row r="65" spans="2:10" ht="15" customHeight="1" thickBot="1">
      <c r="B65" s="203"/>
      <c r="C65" s="204"/>
      <c r="D65" s="220">
        <f>'F2 SAS'!D65+'F2 FHL'!D65+'F2 ETAT-COMMUNAL'!D65</f>
        <v>0</v>
      </c>
    </row>
    <row r="66" spans="2:10" ht="15" customHeight="1" thickBot="1">
      <c r="B66" s="85"/>
      <c r="C66" s="85"/>
      <c r="D66" s="25"/>
    </row>
    <row r="67" spans="2:10" ht="15" customHeight="1">
      <c r="B67" s="201" t="s">
        <v>71</v>
      </c>
      <c r="C67" s="202"/>
      <c r="D67" s="219">
        <f>'F2 SAS'!D67+'F2 FHL'!D67+'F2 ETAT-COMMUNAL'!D67</f>
        <v>0</v>
      </c>
    </row>
    <row r="68" spans="2:10" ht="15" customHeight="1" thickBot="1">
      <c r="B68" s="203"/>
      <c r="C68" s="204"/>
      <c r="D68" s="220">
        <f>'F2 SAS'!D68+'F2 FHL'!D68+'F2 ETAT-COMMUNAL'!D68</f>
        <v>0</v>
      </c>
    </row>
    <row r="69" spans="2:10" ht="15" customHeight="1">
      <c r="I69" s="88"/>
      <c r="J69" s="88"/>
    </row>
    <row r="70" spans="2:10" ht="15" customHeight="1">
      <c r="B70" s="86" t="s">
        <v>25</v>
      </c>
      <c r="C70" s="87"/>
      <c r="D70" s="84">
        <f>'F2 SAS'!D70+'F2 FHL'!D70+'F2 ETAT-COMMUNAL'!D70</f>
        <v>0</v>
      </c>
      <c r="I70" s="88"/>
      <c r="J70" s="88"/>
    </row>
  </sheetData>
  <sheetProtection algorithmName="SHA-512" hashValue="x0iC0TDhtoZ5I/2UCYfigL3FLQApnhYHbQMfRkjmhOCiSDXvkvQPIESq801VFblMWJ9JjGRF4O+NLVD61LGckA==" saltValue="kdklxp1OjPhzvut6/4RH4A==" spinCount="100000" sheet="1" objects="1" scenarios="1" selectLockedCells="1"/>
  <mergeCells count="19">
    <mergeCell ref="H12:H14"/>
    <mergeCell ref="B64:C65"/>
    <mergeCell ref="D64:D65"/>
    <mergeCell ref="B67:C68"/>
    <mergeCell ref="D67:D68"/>
    <mergeCell ref="D12:D14"/>
    <mergeCell ref="E12:E14"/>
    <mergeCell ref="F12:F14"/>
    <mergeCell ref="G12:G14"/>
    <mergeCell ref="B2:P2"/>
    <mergeCell ref="B4:P4"/>
    <mergeCell ref="B5:P5"/>
    <mergeCell ref="D7:L7"/>
    <mergeCell ref="B8:C8"/>
    <mergeCell ref="P12:P14"/>
    <mergeCell ref="J12:J14"/>
    <mergeCell ref="L12:L14"/>
    <mergeCell ref="N12:N14"/>
    <mergeCell ref="I12:I14"/>
  </mergeCells>
  <conditionalFormatting sqref="B2">
    <cfRule type="expression" dxfId="18" priority="21">
      <formula>$R$2="OK"</formula>
    </cfRule>
    <cfRule type="expression" dxfId="17" priority="30">
      <formula>$R$2="NOK"</formula>
    </cfRule>
  </conditionalFormatting>
  <conditionalFormatting sqref="P30 P37 P43 N17:N58 N60">
    <cfRule type="containsText" dxfId="16" priority="49" stopIfTrue="1" operator="containsText" text="ok">
      <formula>NOT(ISERROR(SEARCH("ok",N17)))</formula>
    </cfRule>
  </conditionalFormatting>
  <conditionalFormatting sqref="P30 P37 P43 N17:N60">
    <cfRule type="cellIs" dxfId="15" priority="48" stopIfTrue="1" operator="equal">
      <formula>"erreur"</formula>
    </cfRule>
  </conditionalFormatting>
  <conditionalFormatting sqref="P30 P37 P43 N17:N58 N60">
    <cfRule type="containsText" dxfId="14" priority="47" stopIfTrue="1" operator="containsText" text="erreur">
      <formula>NOT(ISERROR(SEARCH("erreur",N17)))</formula>
    </cfRule>
  </conditionalFormatting>
  <conditionalFormatting sqref="N31:N36 N53:N58 N17:N29 N38:N42 N44:N51 N60">
    <cfRule type="containsText" dxfId="13" priority="46" stopIfTrue="1" operator="containsText" text="OK">
      <formula>NOT(ISERROR(SEARCH("OK",N17)))</formula>
    </cfRule>
  </conditionalFormatting>
  <conditionalFormatting sqref="P52">
    <cfRule type="containsText" dxfId="12" priority="42" stopIfTrue="1" operator="containsText" text="ok">
      <formula>NOT(ISERROR(SEARCH("ok",P52)))</formula>
    </cfRule>
  </conditionalFormatting>
  <conditionalFormatting sqref="P52">
    <cfRule type="cellIs" dxfId="11" priority="41" stopIfTrue="1" operator="equal">
      <formula>"erreur"</formula>
    </cfRule>
  </conditionalFormatting>
  <conditionalFormatting sqref="P52">
    <cfRule type="containsText" dxfId="10" priority="40" stopIfTrue="1" operator="containsText" text="erreur">
      <formula>NOT(ISERROR(SEARCH("erreur",P52)))</formula>
    </cfRule>
  </conditionalFormatting>
  <conditionalFormatting sqref="J17:J58">
    <cfRule type="containsText" dxfId="9" priority="4" stopIfTrue="1" operator="containsText" text="erreur">
      <formula>NOT(ISERROR(SEARCH("erreur",J17)))</formula>
    </cfRule>
  </conditionalFormatting>
  <conditionalFormatting sqref="J17:J29 J31:J36 J38:J42 J44:J51 J53:J58">
    <cfRule type="containsText" dxfId="8" priority="3" stopIfTrue="1" operator="containsText" text="OK">
      <formula>NOT(ISERROR(SEARCH("OK",J17)))</formula>
    </cfRule>
  </conditionalFormatting>
  <conditionalFormatting sqref="J60">
    <cfRule type="containsText" dxfId="7" priority="2" stopIfTrue="1" operator="containsText" text="erreur">
      <formula>NOT(ISERROR(SEARCH("erreur",J60)))</formula>
    </cfRule>
  </conditionalFormatting>
  <conditionalFormatting sqref="J60">
    <cfRule type="containsText" dxfId="6" priority="1" stopIfTrue="1" operator="containsText" text="OK">
      <formula>NOT(ISERROR(SEARCH("OK",J60)))</formula>
    </cfRule>
  </conditionalFormatting>
  <dataValidations disablePrompts="1" count="1">
    <dataValidation type="decimal" operator="greaterThanOrEqual" showInputMessage="1" showErrorMessage="1" error="Le montant doit être supérieur ou égal à 0" sqref="D64 E64:H65 E67:H68 D67">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showGridLines="0" zoomScaleNormal="100" workbookViewId="0">
      <selection activeCell="C13" sqref="C13"/>
    </sheetView>
  </sheetViews>
  <sheetFormatPr defaultColWidth="11.42578125" defaultRowHeight="15" customHeight="1"/>
  <cols>
    <col min="1" max="1" width="2.85546875" style="14" customWidth="1"/>
    <col min="2" max="2" width="92.85546875" style="14" customWidth="1"/>
    <col min="3" max="3" width="12.85546875" style="97" customWidth="1"/>
    <col min="4" max="4" width="12.85546875" style="14" customWidth="1"/>
    <col min="5" max="5" width="2.85546875" style="14" customWidth="1"/>
    <col min="6" max="16384" width="11.42578125" style="14"/>
  </cols>
  <sheetData>
    <row r="1" spans="2:12" ht="15" customHeight="1" thickBot="1"/>
    <row r="2" spans="2:12" s="11" customFormat="1" ht="60" customHeight="1" thickBot="1">
      <c r="B2" s="221" t="s">
        <v>161</v>
      </c>
      <c r="C2" s="222"/>
      <c r="D2" s="223"/>
      <c r="E2" s="103"/>
      <c r="F2" s="117" t="str">
        <f>IF(AND(D7&lt;&gt;"",D9&lt;&gt;""),"OK","NOK")</f>
        <v>NOK</v>
      </c>
      <c r="G2" s="103"/>
      <c r="H2" s="103"/>
      <c r="I2" s="103"/>
      <c r="J2" s="103"/>
      <c r="K2" s="103"/>
      <c r="L2" s="103"/>
    </row>
    <row r="3" spans="2:12" s="11" customFormat="1" ht="15" customHeight="1">
      <c r="B3" s="50"/>
      <c r="C3" s="105"/>
      <c r="D3" s="106"/>
      <c r="E3" s="106"/>
      <c r="F3" s="106"/>
      <c r="G3" s="106"/>
      <c r="H3" s="106"/>
      <c r="I3" s="106"/>
      <c r="J3" s="106"/>
      <c r="K3" s="106"/>
      <c r="L3" s="101"/>
    </row>
    <row r="4" spans="2:12" s="11" customFormat="1" ht="15" customHeight="1">
      <c r="B4" s="107" t="s">
        <v>60</v>
      </c>
      <c r="C4" s="226">
        <f>'F1'!C7</f>
        <v>0</v>
      </c>
      <c r="D4" s="227"/>
      <c r="E4" s="106"/>
      <c r="F4" s="106"/>
      <c r="G4" s="50"/>
      <c r="H4" s="50"/>
      <c r="I4" s="50"/>
      <c r="J4" s="108"/>
      <c r="K4" s="108"/>
      <c r="L4" s="13"/>
    </row>
    <row r="5" spans="2:12" ht="15" customHeight="1">
      <c r="B5" s="104"/>
      <c r="C5" s="101"/>
      <c r="D5" s="106"/>
      <c r="E5" s="106"/>
      <c r="F5" s="106"/>
      <c r="G5" s="50"/>
      <c r="H5" s="50"/>
      <c r="I5" s="50"/>
      <c r="J5" s="108"/>
      <c r="K5" s="108"/>
      <c r="L5" s="13"/>
    </row>
    <row r="6" spans="2:12" ht="15" customHeight="1">
      <c r="B6" s="109" t="s">
        <v>57</v>
      </c>
      <c r="C6" s="110"/>
      <c r="D6" s="15"/>
    </row>
    <row r="7" spans="2:12" ht="15" customHeight="1">
      <c r="B7" s="111" t="s">
        <v>58</v>
      </c>
      <c r="C7" s="112"/>
      <c r="D7" s="119"/>
    </row>
    <row r="8" spans="2:12" ht="15" customHeight="1">
      <c r="B8" s="109" t="s">
        <v>85</v>
      </c>
      <c r="C8" s="110"/>
      <c r="D8" s="16"/>
    </row>
    <row r="9" spans="2:12" ht="30" customHeight="1">
      <c r="B9" s="224" t="s">
        <v>120</v>
      </c>
      <c r="C9" s="225"/>
      <c r="D9" s="118"/>
      <c r="F9" s="121"/>
    </row>
    <row r="10" spans="2:12" ht="30" customHeight="1">
      <c r="B10" s="224" t="s">
        <v>93</v>
      </c>
      <c r="C10" s="225"/>
      <c r="D10" s="118"/>
      <c r="F10" s="121"/>
    </row>
    <row r="11" spans="2:12" ht="30" customHeight="1">
      <c r="B11" s="224" t="s">
        <v>121</v>
      </c>
      <c r="C11" s="225"/>
      <c r="D11" s="118"/>
      <c r="F11" s="121"/>
    </row>
    <row r="12" spans="2:12" ht="45" customHeight="1">
      <c r="B12" s="116" t="s">
        <v>86</v>
      </c>
      <c r="C12" s="113" t="s">
        <v>88</v>
      </c>
      <c r="D12" s="113" t="s">
        <v>64</v>
      </c>
    </row>
    <row r="13" spans="2:12" ht="15" customHeight="1">
      <c r="B13" s="114" t="s">
        <v>87</v>
      </c>
      <c r="C13" s="120"/>
      <c r="D13" s="102"/>
    </row>
    <row r="14" spans="2:12" ht="45">
      <c r="B14" s="116" t="s">
        <v>133</v>
      </c>
      <c r="C14" s="113" t="s">
        <v>65</v>
      </c>
      <c r="D14" s="113" t="s">
        <v>64</v>
      </c>
    </row>
    <row r="15" spans="2:12" ht="15" customHeight="1">
      <c r="B15" s="139" t="s">
        <v>89</v>
      </c>
      <c r="C15" s="120"/>
      <c r="D15" s="120"/>
    </row>
    <row r="16" spans="2:12" ht="15" customHeight="1">
      <c r="B16" s="139" t="s">
        <v>90</v>
      </c>
      <c r="C16" s="120"/>
      <c r="D16" s="120"/>
    </row>
    <row r="17" spans="2:4" ht="15" customHeight="1">
      <c r="B17" s="139" t="s">
        <v>91</v>
      </c>
      <c r="C17" s="120"/>
      <c r="D17" s="120"/>
    </row>
    <row r="18" spans="2:4" ht="15" customHeight="1">
      <c r="B18" s="115" t="s">
        <v>92</v>
      </c>
      <c r="C18" s="120"/>
      <c r="D18" s="120"/>
    </row>
  </sheetData>
  <sheetProtection algorithmName="SHA-512" hashValue="CHv/5hLRvwFN71z78SyylaboI/5Srx3BGYVgePZWi88MrBCK1sI2d5Zeuu/DP9JLmPq8QUqGXbKlAWsTY555bQ==" saltValue="vMvigQuVsvEVLK7lH4fAqg==" spinCount="100000" sheet="1" objects="1" scenarios="1" selectLockedCells="1"/>
  <mergeCells count="5">
    <mergeCell ref="B2:D2"/>
    <mergeCell ref="B11:C11"/>
    <mergeCell ref="C4:D4"/>
    <mergeCell ref="B10:C10"/>
    <mergeCell ref="B9:C9"/>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zoomScale="90" zoomScaleNormal="90" zoomScaleSheetLayoutView="100" workbookViewId="0">
      <selection activeCell="C6" sqref="C6"/>
    </sheetView>
  </sheetViews>
  <sheetFormatPr defaultColWidth="11.42578125" defaultRowHeight="15" customHeight="1"/>
  <cols>
    <col min="1" max="1" width="2.85546875" style="14" customWidth="1"/>
    <col min="2" max="2" width="53.42578125" style="14" customWidth="1"/>
    <col min="3" max="11" width="21.42578125" style="14" customWidth="1"/>
    <col min="12" max="12" width="20.42578125" style="14" customWidth="1"/>
    <col min="13" max="13" width="2.85546875" style="14" customWidth="1"/>
    <col min="14" max="16384" width="11.42578125" style="14"/>
  </cols>
  <sheetData>
    <row r="1" spans="2:14" ht="15" customHeight="1" thickBot="1"/>
    <row r="2" spans="2:14" ht="60" customHeight="1" thickBot="1">
      <c r="B2" s="228" t="s">
        <v>166</v>
      </c>
      <c r="C2" s="229"/>
      <c r="D2" s="229"/>
      <c r="E2" s="229"/>
      <c r="F2" s="229"/>
      <c r="G2" s="229"/>
      <c r="H2" s="229"/>
      <c r="I2" s="230"/>
      <c r="J2" s="230"/>
      <c r="K2" s="230"/>
      <c r="L2" s="231"/>
      <c r="N2" s="117" t="str">
        <f>IF(AND(C6&lt;&gt;"",OR(C11&lt;&gt;"",C14&lt;&gt;"",C12&lt;&gt;"",C16&lt;&gt;"",C17&lt;&gt;"",C18&lt;&gt;"",C19&lt;&gt;"")),"OK","NOK")</f>
        <v>NOK</v>
      </c>
    </row>
    <row r="3" spans="2:14" ht="15" customHeight="1">
      <c r="B3" s="58"/>
      <c r="C3" s="106"/>
      <c r="D3" s="106"/>
      <c r="E3" s="106"/>
      <c r="F3" s="106"/>
      <c r="G3" s="106"/>
      <c r="H3" s="106"/>
      <c r="I3" s="106"/>
      <c r="J3" s="106"/>
      <c r="K3" s="106"/>
      <c r="L3" s="106"/>
    </row>
    <row r="4" spans="2:14" ht="15" customHeight="1">
      <c r="B4" s="107" t="s">
        <v>60</v>
      </c>
      <c r="C4" s="232">
        <f>'F1'!C7</f>
        <v>0</v>
      </c>
      <c r="D4" s="232"/>
      <c r="E4" s="232"/>
      <c r="F4" s="232"/>
      <c r="G4" s="232"/>
      <c r="H4" s="232"/>
      <c r="I4" s="232"/>
      <c r="J4" s="232"/>
      <c r="K4" s="232"/>
      <c r="L4" s="227"/>
    </row>
    <row r="5" spans="2:14" ht="15" customHeight="1" thickBot="1">
      <c r="B5" s="104"/>
      <c r="C5" s="106"/>
      <c r="D5" s="50"/>
      <c r="E5" s="50"/>
      <c r="F5" s="50"/>
      <c r="G5" s="50"/>
      <c r="H5" s="50"/>
      <c r="I5" s="50"/>
      <c r="J5" s="50"/>
      <c r="K5" s="50"/>
      <c r="L5" s="50"/>
    </row>
    <row r="6" spans="2:14" ht="30" customHeight="1" thickBot="1">
      <c r="B6" s="140" t="s">
        <v>136</v>
      </c>
      <c r="C6" s="138"/>
      <c r="D6" s="137"/>
      <c r="E6" s="137"/>
      <c r="F6" s="137"/>
      <c r="G6" s="137"/>
      <c r="H6" s="137"/>
      <c r="I6" s="137"/>
      <c r="J6" s="137"/>
      <c r="K6" s="137"/>
    </row>
    <row r="7" spans="2:14" ht="15" customHeight="1">
      <c r="B7" s="106"/>
      <c r="C7" s="137"/>
      <c r="D7" s="137"/>
      <c r="E7" s="137"/>
      <c r="F7" s="137"/>
      <c r="G7" s="137"/>
      <c r="H7" s="137"/>
      <c r="I7" s="137"/>
      <c r="J7" s="137"/>
      <c r="K7" s="137"/>
      <c r="L7" s="137"/>
    </row>
    <row r="8" spans="2:14" ht="30" customHeight="1">
      <c r="B8" s="106"/>
      <c r="C8" s="233" t="s">
        <v>177</v>
      </c>
      <c r="D8" s="234"/>
      <c r="E8" s="234"/>
      <c r="F8" s="234"/>
      <c r="G8" s="235"/>
      <c r="H8" s="236" t="s">
        <v>178</v>
      </c>
      <c r="I8" s="237"/>
      <c r="J8" s="237"/>
      <c r="K8" s="237"/>
      <c r="L8" s="238"/>
    </row>
    <row r="9" spans="2:14" s="11" customFormat="1">
      <c r="B9" s="135"/>
      <c r="C9" s="239" t="s">
        <v>132</v>
      </c>
      <c r="D9" s="241" t="s">
        <v>137</v>
      </c>
      <c r="E9" s="242"/>
      <c r="F9" s="242"/>
      <c r="G9" s="243"/>
      <c r="H9" s="239" t="s">
        <v>131</v>
      </c>
      <c r="I9" s="241" t="s">
        <v>138</v>
      </c>
      <c r="J9" s="242"/>
      <c r="K9" s="242"/>
      <c r="L9" s="243"/>
    </row>
    <row r="10" spans="2:14" s="11" customFormat="1">
      <c r="B10" s="135"/>
      <c r="C10" s="240"/>
      <c r="D10" s="141" t="s">
        <v>139</v>
      </c>
      <c r="E10" s="141" t="s">
        <v>140</v>
      </c>
      <c r="F10" s="141" t="s">
        <v>141</v>
      </c>
      <c r="G10" s="141" t="s">
        <v>142</v>
      </c>
      <c r="H10" s="240"/>
      <c r="I10" s="141" t="s">
        <v>139</v>
      </c>
      <c r="J10" s="141" t="s">
        <v>140</v>
      </c>
      <c r="K10" s="141" t="s">
        <v>141</v>
      </c>
      <c r="L10" s="141" t="s">
        <v>142</v>
      </c>
    </row>
    <row r="11" spans="2:14" ht="15" customHeight="1">
      <c r="B11" s="134" t="s">
        <v>130</v>
      </c>
      <c r="C11" s="142"/>
      <c r="D11" s="119"/>
      <c r="E11" s="119"/>
      <c r="F11" s="119"/>
      <c r="G11" s="119"/>
      <c r="H11" s="142"/>
      <c r="I11" s="119"/>
      <c r="J11" s="119"/>
      <c r="K11" s="119"/>
      <c r="L11" s="119"/>
    </row>
    <row r="12" spans="2:14" ht="15" customHeight="1">
      <c r="B12" s="133" t="s">
        <v>129</v>
      </c>
      <c r="C12" s="119"/>
      <c r="D12" s="119"/>
      <c r="E12" s="148"/>
      <c r="F12" s="119"/>
      <c r="G12" s="119"/>
      <c r="H12" s="119"/>
      <c r="I12" s="119"/>
      <c r="J12" s="119"/>
      <c r="K12" s="119"/>
      <c r="L12" s="119"/>
    </row>
    <row r="13" spans="2:14" ht="15" customHeight="1">
      <c r="B13" s="133" t="s">
        <v>128</v>
      </c>
      <c r="C13" s="148"/>
      <c r="D13" s="148"/>
      <c r="E13" s="119"/>
      <c r="F13" s="119"/>
      <c r="G13" s="119"/>
      <c r="H13" s="148"/>
      <c r="I13" s="148"/>
      <c r="J13" s="148"/>
      <c r="K13" s="148"/>
      <c r="L13" s="148"/>
    </row>
    <row r="14" spans="2:14" ht="15" customHeight="1">
      <c r="B14" s="133" t="s">
        <v>127</v>
      </c>
      <c r="C14" s="119"/>
      <c r="D14" s="119"/>
      <c r="E14" s="148"/>
      <c r="F14" s="148"/>
      <c r="G14" s="148"/>
      <c r="H14" s="119"/>
      <c r="I14" s="119"/>
      <c r="J14" s="119"/>
      <c r="K14" s="119"/>
      <c r="L14" s="119"/>
    </row>
    <row r="15" spans="2:14" ht="15" customHeight="1">
      <c r="B15" s="133" t="s">
        <v>126</v>
      </c>
      <c r="C15" s="148"/>
      <c r="D15" s="148"/>
      <c r="E15" s="119"/>
      <c r="F15" s="148"/>
      <c r="G15" s="148"/>
      <c r="H15" s="148"/>
      <c r="I15" s="148"/>
      <c r="J15" s="148"/>
      <c r="K15" s="148"/>
      <c r="L15" s="148"/>
    </row>
    <row r="16" spans="2:14" ht="15" customHeight="1">
      <c r="B16" s="133" t="s">
        <v>125</v>
      </c>
      <c r="C16" s="119"/>
      <c r="D16" s="119"/>
      <c r="E16" s="119"/>
      <c r="F16" s="148"/>
      <c r="G16" s="148"/>
      <c r="H16" s="119"/>
      <c r="I16" s="119"/>
      <c r="J16" s="119"/>
      <c r="K16" s="119"/>
      <c r="L16" s="119"/>
    </row>
    <row r="17" spans="2:12" ht="15" customHeight="1">
      <c r="B17" s="133" t="s">
        <v>124</v>
      </c>
      <c r="C17" s="119"/>
      <c r="D17" s="119"/>
      <c r="E17" s="148"/>
      <c r="F17" s="148"/>
      <c r="G17" s="148"/>
      <c r="H17" s="119"/>
      <c r="I17" s="119"/>
      <c r="J17" s="119"/>
      <c r="K17" s="119"/>
      <c r="L17" s="119"/>
    </row>
    <row r="18" spans="2:12" ht="15" customHeight="1">
      <c r="B18" s="133" t="s">
        <v>123</v>
      </c>
      <c r="C18" s="119"/>
      <c r="D18" s="119"/>
      <c r="E18" s="148"/>
      <c r="F18" s="148"/>
      <c r="G18" s="148"/>
      <c r="H18" s="119"/>
      <c r="I18" s="119"/>
      <c r="J18" s="119"/>
      <c r="K18" s="119"/>
      <c r="L18" s="119"/>
    </row>
    <row r="19" spans="2:12" ht="15" customHeight="1">
      <c r="B19" s="133" t="s">
        <v>122</v>
      </c>
      <c r="C19" s="119"/>
      <c r="D19" s="119"/>
      <c r="E19" s="119"/>
      <c r="F19" s="148"/>
      <c r="G19" s="148"/>
      <c r="H19" s="119"/>
      <c r="I19" s="119"/>
      <c r="J19" s="119"/>
      <c r="K19" s="119"/>
      <c r="L19" s="119"/>
    </row>
    <row r="20" spans="2:12" ht="15" customHeight="1">
      <c r="B20" s="143" t="s">
        <v>143</v>
      </c>
      <c r="C20" s="148"/>
      <c r="D20" s="148"/>
      <c r="E20" s="148"/>
      <c r="F20" s="119"/>
      <c r="G20" s="119"/>
      <c r="H20" s="148"/>
      <c r="I20" s="148"/>
      <c r="J20" s="148"/>
      <c r="K20" s="148"/>
      <c r="L20" s="148"/>
    </row>
    <row r="21" spans="2:12" ht="15" customHeight="1">
      <c r="B21" s="132" t="s">
        <v>59</v>
      </c>
      <c r="C21" s="131">
        <f>SUM(C11:C20)</f>
        <v>0</v>
      </c>
      <c r="D21" s="136">
        <f>SUM(D11:D20)</f>
        <v>0</v>
      </c>
      <c r="E21" s="136">
        <f t="shared" ref="E21:L21" si="0">SUM(E11:E20)</f>
        <v>0</v>
      </c>
      <c r="F21" s="136">
        <f t="shared" si="0"/>
        <v>0</v>
      </c>
      <c r="G21" s="136">
        <f t="shared" si="0"/>
        <v>0</v>
      </c>
      <c r="H21" s="136">
        <f t="shared" si="0"/>
        <v>0</v>
      </c>
      <c r="I21" s="136">
        <f t="shared" si="0"/>
        <v>0</v>
      </c>
      <c r="J21" s="136">
        <f t="shared" si="0"/>
        <v>0</v>
      </c>
      <c r="K21" s="136">
        <f t="shared" si="0"/>
        <v>0</v>
      </c>
      <c r="L21" s="136">
        <f t="shared" si="0"/>
        <v>0</v>
      </c>
    </row>
    <row r="23" spans="2:12" ht="30" customHeight="1">
      <c r="B23" s="106"/>
      <c r="C23" s="233" t="s">
        <v>167</v>
      </c>
      <c r="D23" s="234"/>
      <c r="E23" s="234"/>
      <c r="F23" s="234"/>
      <c r="G23" s="235"/>
      <c r="H23" s="236" t="s">
        <v>168</v>
      </c>
      <c r="I23" s="237"/>
      <c r="J23" s="237"/>
      <c r="K23" s="237"/>
      <c r="L23" s="238"/>
    </row>
    <row r="24" spans="2:12" s="11" customFormat="1">
      <c r="B24" s="135"/>
      <c r="C24" s="239" t="s">
        <v>132</v>
      </c>
      <c r="D24" s="244" t="s">
        <v>169</v>
      </c>
      <c r="E24" s="245"/>
      <c r="F24" s="245"/>
      <c r="G24" s="246"/>
      <c r="H24" s="239" t="s">
        <v>131</v>
      </c>
      <c r="I24" s="244" t="s">
        <v>138</v>
      </c>
      <c r="J24" s="245"/>
      <c r="K24" s="245"/>
      <c r="L24" s="246"/>
    </row>
    <row r="25" spans="2:12" s="11" customFormat="1">
      <c r="B25" s="135"/>
      <c r="C25" s="240"/>
      <c r="D25" s="149" t="s">
        <v>139</v>
      </c>
      <c r="E25" s="149" t="s">
        <v>140</v>
      </c>
      <c r="F25" s="149" t="s">
        <v>141</v>
      </c>
      <c r="G25" s="149" t="s">
        <v>142</v>
      </c>
      <c r="H25" s="240"/>
      <c r="I25" s="149" t="s">
        <v>139</v>
      </c>
      <c r="J25" s="149" t="s">
        <v>140</v>
      </c>
      <c r="K25" s="149" t="s">
        <v>141</v>
      </c>
      <c r="L25" s="149" t="s">
        <v>142</v>
      </c>
    </row>
    <row r="26" spans="2:12" ht="15" customHeight="1">
      <c r="B26" s="134" t="s">
        <v>144</v>
      </c>
      <c r="C26" s="157">
        <f>C11*1</f>
        <v>0</v>
      </c>
      <c r="D26" s="157">
        <f t="shared" ref="D26:L26" si="1">D11*1</f>
        <v>0</v>
      </c>
      <c r="E26" s="157">
        <f t="shared" si="1"/>
        <v>0</v>
      </c>
      <c r="F26" s="157">
        <f t="shared" si="1"/>
        <v>0</v>
      </c>
      <c r="G26" s="157">
        <f t="shared" si="1"/>
        <v>0</v>
      </c>
      <c r="H26" s="157">
        <f t="shared" si="1"/>
        <v>0</v>
      </c>
      <c r="I26" s="157">
        <f t="shared" si="1"/>
        <v>0</v>
      </c>
      <c r="J26" s="157">
        <f t="shared" si="1"/>
        <v>0</v>
      </c>
      <c r="K26" s="157">
        <f t="shared" si="1"/>
        <v>0</v>
      </c>
      <c r="L26" s="157">
        <f t="shared" si="1"/>
        <v>0</v>
      </c>
    </row>
    <row r="27" spans="2:12" ht="15" customHeight="1">
      <c r="B27" s="133" t="s">
        <v>145</v>
      </c>
      <c r="C27" s="157">
        <f>C12*1.8</f>
        <v>0</v>
      </c>
      <c r="D27" s="157">
        <f>D12*1.8</f>
        <v>0</v>
      </c>
      <c r="E27" s="148"/>
      <c r="F27" s="157">
        <f t="shared" ref="F27:L27" si="2">F12*1.8</f>
        <v>0</v>
      </c>
      <c r="G27" s="157">
        <f t="shared" si="2"/>
        <v>0</v>
      </c>
      <c r="H27" s="157">
        <f t="shared" si="2"/>
        <v>0</v>
      </c>
      <c r="I27" s="157">
        <f t="shared" si="2"/>
        <v>0</v>
      </c>
      <c r="J27" s="157">
        <f t="shared" si="2"/>
        <v>0</v>
      </c>
      <c r="K27" s="157">
        <f t="shared" si="2"/>
        <v>0</v>
      </c>
      <c r="L27" s="157">
        <f t="shared" si="2"/>
        <v>0</v>
      </c>
    </row>
    <row r="28" spans="2:12" ht="15" customHeight="1">
      <c r="B28" s="133" t="s">
        <v>146</v>
      </c>
      <c r="C28" s="148"/>
      <c r="D28" s="148"/>
      <c r="E28" s="157">
        <f>E13*1.3</f>
        <v>0</v>
      </c>
      <c r="F28" s="157">
        <f>F13*1.4</f>
        <v>0</v>
      </c>
      <c r="G28" s="157">
        <f>G13*1.3</f>
        <v>0</v>
      </c>
      <c r="H28" s="148"/>
      <c r="I28" s="148"/>
      <c r="J28" s="148"/>
      <c r="K28" s="148"/>
      <c r="L28" s="148"/>
    </row>
    <row r="29" spans="2:12" ht="15" customHeight="1">
      <c r="B29" s="133" t="s">
        <v>147</v>
      </c>
      <c r="C29" s="157">
        <f>C14*0.9</f>
        <v>0</v>
      </c>
      <c r="D29" s="157">
        <f>D14*0.9</f>
        <v>0</v>
      </c>
      <c r="E29" s="148"/>
      <c r="F29" s="148"/>
      <c r="G29" s="148"/>
      <c r="H29" s="157">
        <f>H14*0.9</f>
        <v>0</v>
      </c>
      <c r="I29" s="157">
        <f>I14*0.9</f>
        <v>0</v>
      </c>
      <c r="J29" s="157">
        <f>J14*0.9</f>
        <v>0</v>
      </c>
      <c r="K29" s="157">
        <f>K14*0.9</f>
        <v>0</v>
      </c>
      <c r="L29" s="157">
        <f>L14*0.9</f>
        <v>0</v>
      </c>
    </row>
    <row r="30" spans="2:12" ht="15" customHeight="1">
      <c r="B30" s="133" t="s">
        <v>148</v>
      </c>
      <c r="C30" s="148"/>
      <c r="D30" s="148"/>
      <c r="E30" s="157">
        <f>E15*1</f>
        <v>0</v>
      </c>
      <c r="F30" s="148"/>
      <c r="G30" s="148"/>
      <c r="H30" s="148"/>
      <c r="I30" s="148"/>
      <c r="J30" s="148"/>
      <c r="K30" s="148"/>
      <c r="L30" s="148"/>
    </row>
    <row r="31" spans="2:12" ht="15" customHeight="1">
      <c r="B31" s="133" t="s">
        <v>149</v>
      </c>
      <c r="C31" s="157">
        <f>C16*0.7</f>
        <v>0</v>
      </c>
      <c r="D31" s="157">
        <f>D16*0.7</f>
        <v>0</v>
      </c>
      <c r="E31" s="157">
        <f>E16*0.7</f>
        <v>0</v>
      </c>
      <c r="F31" s="148"/>
      <c r="G31" s="148"/>
      <c r="H31" s="157">
        <f>H16*0.7</f>
        <v>0</v>
      </c>
      <c r="I31" s="157">
        <f>I16*0.7</f>
        <v>0</v>
      </c>
      <c r="J31" s="157">
        <f>J16*0.7</f>
        <v>0</v>
      </c>
      <c r="K31" s="157">
        <f>K16*0.7</f>
        <v>0</v>
      </c>
      <c r="L31" s="157">
        <f>L16*0.7</f>
        <v>0</v>
      </c>
    </row>
    <row r="32" spans="2:12" ht="15" customHeight="1">
      <c r="B32" s="133" t="s">
        <v>150</v>
      </c>
      <c r="C32" s="157">
        <f>C17*0.9</f>
        <v>0</v>
      </c>
      <c r="D32" s="157">
        <f>D17*0.9</f>
        <v>0</v>
      </c>
      <c r="E32" s="148"/>
      <c r="F32" s="148"/>
      <c r="G32" s="148"/>
      <c r="H32" s="157">
        <f>H17*0.9</f>
        <v>0</v>
      </c>
      <c r="I32" s="157">
        <f>I17*0.9</f>
        <v>0</v>
      </c>
      <c r="J32" s="157">
        <f>J17*0.9</f>
        <v>0</v>
      </c>
      <c r="K32" s="157">
        <f>K17*0.9</f>
        <v>0</v>
      </c>
      <c r="L32" s="157">
        <f>L17*0.9</f>
        <v>0</v>
      </c>
    </row>
    <row r="33" spans="2:12" ht="15" customHeight="1">
      <c r="B33" s="133" t="s">
        <v>151</v>
      </c>
      <c r="C33" s="157">
        <f>C18*0.7</f>
        <v>0</v>
      </c>
      <c r="D33" s="157">
        <f>D18*0.7</f>
        <v>0</v>
      </c>
      <c r="E33" s="148"/>
      <c r="F33" s="148"/>
      <c r="G33" s="148"/>
      <c r="H33" s="157">
        <f>H18*0.7</f>
        <v>0</v>
      </c>
      <c r="I33" s="157">
        <f>I18*0.7</f>
        <v>0</v>
      </c>
      <c r="J33" s="157">
        <f>J18*0.7</f>
        <v>0</v>
      </c>
      <c r="K33" s="157">
        <f>K18*0.7</f>
        <v>0</v>
      </c>
      <c r="L33" s="157">
        <f>L18*0.7</f>
        <v>0</v>
      </c>
    </row>
    <row r="34" spans="2:12" ht="15" customHeight="1">
      <c r="B34" s="133" t="s">
        <v>152</v>
      </c>
      <c r="C34" s="157">
        <f>C19*1.8</f>
        <v>0</v>
      </c>
      <c r="D34" s="157">
        <f>D19*1.8</f>
        <v>0</v>
      </c>
      <c r="E34" s="157">
        <f>E19*1.8</f>
        <v>0</v>
      </c>
      <c r="F34" s="148"/>
      <c r="G34" s="148"/>
      <c r="H34" s="157">
        <f>H19*1.8</f>
        <v>0</v>
      </c>
      <c r="I34" s="157">
        <f>I19*1.8</f>
        <v>0</v>
      </c>
      <c r="J34" s="157">
        <f>J19*1.8</f>
        <v>0</v>
      </c>
      <c r="K34" s="157">
        <f>K19*1.8</f>
        <v>0</v>
      </c>
      <c r="L34" s="157">
        <f>L19*1.8</f>
        <v>0</v>
      </c>
    </row>
    <row r="35" spans="2:12" ht="15" customHeight="1">
      <c r="B35" s="143" t="s">
        <v>153</v>
      </c>
      <c r="C35" s="148"/>
      <c r="D35" s="148"/>
      <c r="E35" s="148"/>
      <c r="F35" s="157">
        <f>F20*1.1</f>
        <v>0</v>
      </c>
      <c r="G35" s="157">
        <f>G20*1</f>
        <v>0</v>
      </c>
      <c r="H35" s="148"/>
      <c r="I35" s="148"/>
      <c r="J35" s="148"/>
      <c r="K35" s="148"/>
      <c r="L35" s="148"/>
    </row>
    <row r="36" spans="2:12" ht="15" customHeight="1">
      <c r="B36" s="132" t="s">
        <v>59</v>
      </c>
      <c r="C36" s="131">
        <f>SUM(C26:C35)</f>
        <v>0</v>
      </c>
      <c r="D36" s="131">
        <f>SUM(D26:D35)</f>
        <v>0</v>
      </c>
      <c r="E36" s="131">
        <f>SUM(E26:E35)</f>
        <v>0</v>
      </c>
      <c r="F36" s="131">
        <f t="shared" ref="F36:K36" si="3">SUM(F26:F35)</f>
        <v>0</v>
      </c>
      <c r="G36" s="131">
        <f t="shared" si="3"/>
        <v>0</v>
      </c>
      <c r="H36" s="131">
        <f t="shared" si="3"/>
        <v>0</v>
      </c>
      <c r="I36" s="131">
        <f t="shared" si="3"/>
        <v>0</v>
      </c>
      <c r="J36" s="131">
        <f t="shared" si="3"/>
        <v>0</v>
      </c>
      <c r="K36" s="131">
        <f t="shared" si="3"/>
        <v>0</v>
      </c>
      <c r="L36" s="131">
        <f>SUM(L26:L35)</f>
        <v>0</v>
      </c>
    </row>
  </sheetData>
  <sheetProtection algorithmName="SHA-512" hashValue="8jJCWVNUlVOI1p8FPpKW3m4ZeaTpj4YVcwsL0T45PW4TQukl+J2wBHrcaGPYRZtPbEv80OoELplFrWKAAdXERQ==" saltValue="NSp4zmrqYkRugE8gr+ldiQ=="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showGridLines="0" zoomScaleNormal="100" workbookViewId="0">
      <selection activeCell="D9" sqref="D9"/>
    </sheetView>
  </sheetViews>
  <sheetFormatPr defaultColWidth="11.42578125" defaultRowHeight="15" customHeight="1"/>
  <cols>
    <col min="1" max="1" width="2.85546875" style="1" customWidth="1"/>
    <col min="2" max="2" width="8.5703125" style="1" customWidth="1"/>
    <col min="3" max="3" width="40.5703125" style="1" customWidth="1"/>
    <col min="4" max="5" width="14.28515625" style="1" customWidth="1"/>
    <col min="6" max="6" width="17.85546875" style="1" customWidth="1"/>
    <col min="7" max="8" width="14.28515625" style="1" customWidth="1"/>
    <col min="9" max="9" width="19.28515625" style="1" customWidth="1"/>
    <col min="10" max="10" width="17.140625" style="1" customWidth="1"/>
    <col min="11" max="11" width="2.85546875" style="1" customWidth="1"/>
    <col min="12" max="16384" width="11.42578125" style="1"/>
  </cols>
  <sheetData>
    <row r="1" spans="2:12" ht="15" customHeight="1" thickBot="1"/>
    <row r="2" spans="2:12" s="18" customFormat="1" ht="60" customHeight="1" thickBot="1">
      <c r="B2" s="183" t="s">
        <v>170</v>
      </c>
      <c r="C2" s="184"/>
      <c r="D2" s="184"/>
      <c r="E2" s="184"/>
      <c r="F2" s="184"/>
      <c r="G2" s="184"/>
      <c r="H2" s="184"/>
      <c r="I2" s="184"/>
      <c r="J2" s="185"/>
      <c r="L2" s="97"/>
    </row>
    <row r="4" spans="2:12" ht="15" customHeight="1">
      <c r="B4" s="10" t="s">
        <v>60</v>
      </c>
      <c r="C4" s="89"/>
      <c r="D4" s="247">
        <f>'F1'!C7</f>
        <v>0</v>
      </c>
      <c r="E4" s="247"/>
      <c r="F4" s="247"/>
      <c r="G4" s="247"/>
      <c r="H4" s="247"/>
      <c r="I4" s="247"/>
      <c r="J4" s="247"/>
    </row>
    <row r="5" spans="2:12" ht="15" customHeight="1">
      <c r="B5" s="2"/>
      <c r="C5" s="2"/>
      <c r="D5" s="2"/>
    </row>
    <row r="6" spans="2:12" s="18" customFormat="1" ht="60">
      <c r="B6" s="2"/>
      <c r="C6" s="2"/>
      <c r="D6" s="152" t="s">
        <v>130</v>
      </c>
      <c r="E6" s="152" t="s">
        <v>129</v>
      </c>
      <c r="F6" s="152" t="s">
        <v>127</v>
      </c>
      <c r="G6" s="152" t="s">
        <v>125</v>
      </c>
      <c r="H6" s="152" t="s">
        <v>124</v>
      </c>
      <c r="I6" s="152" t="s">
        <v>179</v>
      </c>
      <c r="J6" s="152" t="s">
        <v>122</v>
      </c>
    </row>
    <row r="7" spans="2:12" ht="15" customHeight="1">
      <c r="B7" s="5" t="s">
        <v>62</v>
      </c>
      <c r="C7" s="6"/>
      <c r="D7" s="146"/>
      <c r="E7" s="146"/>
      <c r="F7" s="146"/>
      <c r="G7" s="146"/>
      <c r="H7" s="146"/>
      <c r="I7" s="146"/>
      <c r="J7" s="33"/>
    </row>
    <row r="8" spans="2:12" ht="15" customHeight="1">
      <c r="B8" s="5"/>
      <c r="C8" s="22" t="s">
        <v>0</v>
      </c>
      <c r="D8" s="146"/>
      <c r="E8" s="146"/>
      <c r="F8" s="146"/>
      <c r="G8" s="146"/>
      <c r="H8" s="146"/>
      <c r="I8" s="146"/>
      <c r="J8" s="33"/>
    </row>
    <row r="9" spans="2:12" ht="15" customHeight="1">
      <c r="B9" s="7"/>
      <c r="C9" s="2" t="str">
        <f>'F2 SAS'!C17</f>
        <v xml:space="preserve">Médecin </v>
      </c>
      <c r="D9" s="159"/>
      <c r="E9" s="159"/>
      <c r="F9" s="159"/>
      <c r="G9" s="159"/>
      <c r="H9" s="159"/>
      <c r="I9" s="159"/>
      <c r="J9" s="159"/>
    </row>
    <row r="10" spans="2:12" ht="15" customHeight="1">
      <c r="B10" s="7"/>
      <c r="C10" s="2" t="str">
        <f>'F2 SAS'!C18</f>
        <v>Licencié en sciences hospitalières</v>
      </c>
      <c r="D10" s="159"/>
      <c r="E10" s="159"/>
      <c r="F10" s="159"/>
      <c r="G10" s="159"/>
      <c r="H10" s="159"/>
      <c r="I10" s="159"/>
      <c r="J10" s="159"/>
    </row>
    <row r="11" spans="2:12" ht="15" customHeight="1">
      <c r="B11" s="7"/>
      <c r="C11" s="2" t="str">
        <f>'F2 SAS'!C19</f>
        <v>Infirmier hospitalier gradué</v>
      </c>
      <c r="D11" s="159"/>
      <c r="E11" s="159"/>
      <c r="F11" s="159"/>
      <c r="G11" s="159"/>
      <c r="H11" s="159"/>
      <c r="I11" s="159"/>
      <c r="J11" s="159"/>
    </row>
    <row r="12" spans="2:12" ht="15" customHeight="1">
      <c r="B12" s="7"/>
      <c r="C12" s="2" t="str">
        <f>'F2 SAS'!C20</f>
        <v>Assistant social</v>
      </c>
      <c r="D12" s="159"/>
      <c r="E12" s="159"/>
      <c r="F12" s="159"/>
      <c r="G12" s="159"/>
      <c r="H12" s="159"/>
      <c r="I12" s="159"/>
      <c r="J12" s="159"/>
    </row>
    <row r="13" spans="2:12" ht="15" customHeight="1">
      <c r="B13" s="7"/>
      <c r="C13" s="2" t="str">
        <f>'F2 SAS'!C21</f>
        <v>Ergothérapeute</v>
      </c>
      <c r="D13" s="159"/>
      <c r="E13" s="159"/>
      <c r="F13" s="159"/>
      <c r="G13" s="159"/>
      <c r="H13" s="159"/>
      <c r="I13" s="159"/>
      <c r="J13" s="159"/>
    </row>
    <row r="14" spans="2:12" ht="15" customHeight="1">
      <c r="B14" s="7"/>
      <c r="C14" s="2" t="str">
        <f>'F2 SAS'!C22</f>
        <v>Kinésithérapeute</v>
      </c>
      <c r="D14" s="159"/>
      <c r="E14" s="159"/>
      <c r="F14" s="159"/>
      <c r="G14" s="159"/>
      <c r="H14" s="159"/>
      <c r="I14" s="159"/>
      <c r="J14" s="159"/>
    </row>
    <row r="15" spans="2:12" ht="15" customHeight="1">
      <c r="B15" s="7"/>
      <c r="C15" s="2" t="str">
        <f>'F2 SAS'!C23</f>
        <v>Psychomotricien</v>
      </c>
      <c r="D15" s="159"/>
      <c r="E15" s="159"/>
      <c r="F15" s="159"/>
      <c r="G15" s="159"/>
      <c r="H15" s="159"/>
      <c r="I15" s="159"/>
      <c r="J15" s="159"/>
    </row>
    <row r="16" spans="2:12" ht="15" customHeight="1">
      <c r="B16" s="7"/>
      <c r="C16" s="2" t="str">
        <f>'F2 SAS'!C24</f>
        <v>Pédagogue curatif</v>
      </c>
      <c r="D16" s="159"/>
      <c r="E16" s="159"/>
      <c r="F16" s="159"/>
      <c r="G16" s="159"/>
      <c r="H16" s="159"/>
      <c r="I16" s="159"/>
      <c r="J16" s="159"/>
    </row>
    <row r="17" spans="2:10" ht="15" customHeight="1">
      <c r="B17" s="7"/>
      <c r="C17" s="2" t="str">
        <f>'F2 SAS'!C25</f>
        <v>Diététicien</v>
      </c>
      <c r="D17" s="159"/>
      <c r="E17" s="159"/>
      <c r="F17" s="159"/>
      <c r="G17" s="159"/>
      <c r="H17" s="159"/>
      <c r="I17" s="159"/>
      <c r="J17" s="159"/>
    </row>
    <row r="18" spans="2:10" ht="15" customHeight="1">
      <c r="B18" s="7"/>
      <c r="C18" s="2" t="str">
        <f>'F2 SAS'!C26</f>
        <v>Infirmier anesthésiste / masseur</v>
      </c>
      <c r="D18" s="159"/>
      <c r="E18" s="159"/>
      <c r="F18" s="159"/>
      <c r="G18" s="159"/>
      <c r="H18" s="159"/>
      <c r="I18" s="159"/>
      <c r="J18" s="159"/>
    </row>
    <row r="19" spans="2:10" ht="15" customHeight="1">
      <c r="B19" s="7"/>
      <c r="C19" s="2" t="str">
        <f>'F2 SAS'!C27</f>
        <v>Infirmier psychiatrique</v>
      </c>
      <c r="D19" s="159"/>
      <c r="E19" s="159"/>
      <c r="F19" s="159"/>
      <c r="G19" s="159"/>
      <c r="H19" s="159"/>
      <c r="I19" s="159"/>
      <c r="J19" s="159"/>
    </row>
    <row r="20" spans="2:10" ht="15" customHeight="1">
      <c r="B20" s="7"/>
      <c r="C20" s="2" t="str">
        <f>'F2 SAS'!C28</f>
        <v>Infirmier</v>
      </c>
      <c r="D20" s="159"/>
      <c r="E20" s="159"/>
      <c r="F20" s="159"/>
      <c r="G20" s="159"/>
      <c r="H20" s="159"/>
      <c r="I20" s="159"/>
      <c r="J20" s="159"/>
    </row>
    <row r="21" spans="2:10" ht="15" customHeight="1">
      <c r="B21" s="7"/>
      <c r="C21" s="4" t="str">
        <f>'F2 SAS'!C29</f>
        <v>Aide soignant</v>
      </c>
      <c r="D21" s="159"/>
      <c r="E21" s="159"/>
      <c r="F21" s="159"/>
      <c r="G21" s="159"/>
      <c r="H21" s="159"/>
      <c r="I21" s="159"/>
      <c r="J21" s="159"/>
    </row>
    <row r="22" spans="2:10" ht="15" customHeight="1">
      <c r="B22" s="5"/>
      <c r="C22" s="22" t="s">
        <v>12</v>
      </c>
      <c r="D22" s="153"/>
      <c r="E22" s="153"/>
      <c r="F22" s="153"/>
      <c r="G22" s="153"/>
      <c r="H22" s="153"/>
      <c r="I22" s="153"/>
      <c r="J22" s="158"/>
    </row>
    <row r="23" spans="2:10" ht="15" customHeight="1">
      <c r="B23" s="7"/>
      <c r="C23" s="2" t="str">
        <f>'F2 SAS'!C31</f>
        <v>Universitaire psychologue</v>
      </c>
      <c r="D23" s="159"/>
      <c r="E23" s="159"/>
      <c r="F23" s="159"/>
      <c r="G23" s="159"/>
      <c r="H23" s="159"/>
      <c r="I23" s="159"/>
      <c r="J23" s="159"/>
    </row>
    <row r="24" spans="2:10" ht="15" customHeight="1">
      <c r="B24" s="7"/>
      <c r="C24" s="2" t="str">
        <f>'F2 SAS'!C32</f>
        <v>Educateur gradué</v>
      </c>
      <c r="D24" s="159"/>
      <c r="E24" s="159"/>
      <c r="F24" s="159"/>
      <c r="G24" s="159"/>
      <c r="H24" s="159"/>
      <c r="I24" s="159"/>
      <c r="J24" s="159"/>
    </row>
    <row r="25" spans="2:10" ht="15" customHeight="1">
      <c r="B25" s="7"/>
      <c r="C25" s="2" t="str">
        <f>'F2 SAS'!C33</f>
        <v>Educateur instructeur (bac)</v>
      </c>
      <c r="D25" s="159"/>
      <c r="E25" s="159"/>
      <c r="F25" s="159"/>
      <c r="G25" s="159"/>
      <c r="H25" s="159"/>
      <c r="I25" s="159"/>
      <c r="J25" s="159"/>
    </row>
    <row r="26" spans="2:10" ht="15" customHeight="1">
      <c r="B26" s="7"/>
      <c r="C26" s="2" t="str">
        <f>'F2 SAS'!C34</f>
        <v>Educateur diplômé</v>
      </c>
      <c r="D26" s="159"/>
      <c r="E26" s="159"/>
      <c r="F26" s="159"/>
      <c r="G26" s="159"/>
      <c r="H26" s="159"/>
      <c r="I26" s="159"/>
      <c r="J26" s="159"/>
    </row>
    <row r="27" spans="2:10" ht="15" customHeight="1">
      <c r="B27" s="7"/>
      <c r="C27" s="2" t="str">
        <f>'F2 SAS'!C35</f>
        <v>Educateur instructeur</v>
      </c>
      <c r="D27" s="159"/>
      <c r="E27" s="159"/>
      <c r="F27" s="159"/>
      <c r="G27" s="159"/>
      <c r="H27" s="159"/>
      <c r="I27" s="159"/>
      <c r="J27" s="159"/>
    </row>
    <row r="28" spans="2:10" ht="15" customHeight="1">
      <c r="B28" s="7"/>
      <c r="C28" s="2" t="str">
        <f>'F2 SAS'!C36</f>
        <v>Salarié non diplômé</v>
      </c>
      <c r="D28" s="159"/>
      <c r="E28" s="159"/>
      <c r="F28" s="159"/>
      <c r="G28" s="159"/>
      <c r="H28" s="159"/>
      <c r="I28" s="159"/>
      <c r="J28" s="159"/>
    </row>
    <row r="29" spans="2:10" ht="15" customHeight="1">
      <c r="B29" s="5"/>
      <c r="C29" s="22" t="s">
        <v>21</v>
      </c>
      <c r="D29" s="153"/>
      <c r="E29" s="153"/>
      <c r="F29" s="153"/>
      <c r="G29" s="153"/>
      <c r="H29" s="153"/>
      <c r="I29" s="153"/>
      <c r="J29" s="158"/>
    </row>
    <row r="30" spans="2:10" ht="15" customHeight="1">
      <c r="B30" s="9"/>
      <c r="C30" s="4" t="str">
        <f>'F2 SAS'!C38</f>
        <v>Salarié avec CATP ou CAP</v>
      </c>
      <c r="D30" s="159"/>
      <c r="E30" s="159"/>
      <c r="F30" s="159"/>
      <c r="G30" s="159"/>
      <c r="H30" s="159"/>
      <c r="I30" s="159"/>
      <c r="J30" s="159"/>
    </row>
    <row r="31" spans="2:10" ht="15" customHeight="1">
      <c r="B31" s="9"/>
      <c r="C31" s="4" t="str">
        <f>'F2 SAS'!C39</f>
        <v>Auxiliaire de vie/Auxiliaire économe</v>
      </c>
      <c r="D31" s="159"/>
      <c r="E31" s="159"/>
      <c r="F31" s="159"/>
      <c r="G31" s="159"/>
      <c r="H31" s="159"/>
      <c r="I31" s="159"/>
      <c r="J31" s="159"/>
    </row>
    <row r="32" spans="2:10" ht="15" customHeight="1">
      <c r="B32" s="9"/>
      <c r="C32" s="4" t="str">
        <f>'F2 SAS'!C40</f>
        <v>Aide socio-familiale</v>
      </c>
      <c r="D32" s="159"/>
      <c r="E32" s="159"/>
      <c r="F32" s="159"/>
      <c r="G32" s="159"/>
      <c r="H32" s="159"/>
      <c r="I32" s="159"/>
      <c r="J32" s="159"/>
    </row>
    <row r="33" spans="2:10" ht="15" customHeight="1">
      <c r="B33" s="9"/>
      <c r="C33" s="4" t="str">
        <f>'F2 SAS'!C41</f>
        <v>Aide socio-familiale en formation</v>
      </c>
      <c r="D33" s="159"/>
      <c r="E33" s="159"/>
      <c r="F33" s="159"/>
      <c r="G33" s="159"/>
      <c r="H33" s="159"/>
      <c r="I33" s="159"/>
      <c r="J33" s="159"/>
    </row>
    <row r="34" spans="2:10" ht="15" customHeight="1">
      <c r="B34" s="12"/>
      <c r="C34" s="150" t="str">
        <f>'F2 SAS'!C42</f>
        <v>Salarié non diplômé</v>
      </c>
      <c r="D34" s="159"/>
      <c r="E34" s="159"/>
      <c r="F34" s="159"/>
      <c r="G34" s="159"/>
      <c r="H34" s="159"/>
      <c r="I34" s="159"/>
      <c r="J34" s="159"/>
    </row>
    <row r="35" spans="2:10" ht="15" customHeight="1">
      <c r="D35" s="100"/>
      <c r="E35" s="100"/>
      <c r="F35" s="100"/>
      <c r="G35" s="100"/>
      <c r="H35" s="100"/>
      <c r="I35" s="100"/>
      <c r="J35" s="100"/>
    </row>
    <row r="36" spans="2:10" ht="15" customHeight="1">
      <c r="B36" s="8" t="s">
        <v>171</v>
      </c>
      <c r="C36" s="28"/>
      <c r="D36" s="91">
        <f>SUM(D9:D34)</f>
        <v>0</v>
      </c>
      <c r="E36" s="91">
        <f t="shared" ref="E36:J36" si="0">SUM(E9:E34)</f>
        <v>0</v>
      </c>
      <c r="F36" s="91">
        <f t="shared" si="0"/>
        <v>0</v>
      </c>
      <c r="G36" s="91">
        <f t="shared" si="0"/>
        <v>0</v>
      </c>
      <c r="H36" s="91">
        <f t="shared" si="0"/>
        <v>0</v>
      </c>
      <c r="I36" s="91">
        <f t="shared" si="0"/>
        <v>0</v>
      </c>
      <c r="J36" s="91">
        <f t="shared" si="0"/>
        <v>0</v>
      </c>
    </row>
    <row r="38" spans="2:10" ht="18" customHeight="1">
      <c r="B38" s="248" t="s">
        <v>172</v>
      </c>
      <c r="C38" s="249"/>
      <c r="D38" s="91">
        <f>'F6'!H11</f>
        <v>0</v>
      </c>
      <c r="E38" s="91">
        <f>'F6'!H12</f>
        <v>0</v>
      </c>
      <c r="F38" s="91">
        <f>'F6'!H14</f>
        <v>0</v>
      </c>
      <c r="G38" s="91">
        <f>'F6'!H16</f>
        <v>0</v>
      </c>
      <c r="H38" s="91">
        <f>'F6'!H17</f>
        <v>0</v>
      </c>
      <c r="I38" s="91">
        <f>'F6'!H18</f>
        <v>0</v>
      </c>
      <c r="J38" s="91">
        <f>'F6'!H19</f>
        <v>0</v>
      </c>
    </row>
  </sheetData>
  <sheetProtection algorithmName="SHA-512" hashValue="iKyprslch2+LcPk7WWhvT0kY8RMkWKYAOKYhojKLl0Nr1JhFY936VxSmbaB8TiGMRgX7+motzc0ECznvZ4EC4A==" saltValue="SO+QK/C4JSd0UUErwz3PgA==" spinCount="100000" sheet="1" objects="1" scenarios="1" selectLockedCells="1"/>
  <mergeCells count="3">
    <mergeCell ref="B2:J2"/>
    <mergeCell ref="D4:J4"/>
    <mergeCell ref="B38:C38"/>
  </mergeCells>
  <conditionalFormatting sqref="B2">
    <cfRule type="expression" dxfId="1" priority="1">
      <formula>$L$2="OK"</formula>
    </cfRule>
    <cfRule type="expression" dxfId="0" priority="2">
      <formula>$L$2="NOK"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F1</vt:lpstr>
      <vt:lpstr>F2 SAS</vt:lpstr>
      <vt:lpstr>F2 FHL</vt:lpstr>
      <vt:lpstr>F2 ETAT-COMMUNAL</vt:lpstr>
      <vt:lpstr>F2 TOTAL</vt:lpstr>
      <vt:lpstr>F5</vt:lpstr>
      <vt:lpstr>F6</vt:lpstr>
      <vt:lpstr>F7</vt:lpstr>
      <vt:lpstr>'F1'!Print_Area</vt:lpstr>
      <vt:lpstr>'F2 ETAT-COMMUNAL'!Print_Area</vt:lpstr>
      <vt:lpstr>'F2 FHL'!Print_Area</vt:lpstr>
      <vt:lpstr>'F2 SAS'!Print_Area</vt:lpstr>
      <vt:lpstr>'F2 TOTAL'!Print_Area</vt:lpstr>
      <vt:lpstr>'F5'!Print_Area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Alexa Lepage</cp:lastModifiedBy>
  <cp:lastPrinted>2020-03-06T09:13:50Z</cp:lastPrinted>
  <dcterms:created xsi:type="dcterms:W3CDTF">2012-03-30T12:18:13Z</dcterms:created>
  <dcterms:modified xsi:type="dcterms:W3CDTF">2021-08-10T12:15:25Z</dcterms:modified>
</cp:coreProperties>
</file>